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5" windowWidth="14400" windowHeight="10965" tabRatio="807"/>
  </bookViews>
  <sheets>
    <sheet name="Scorecard" sheetId="1" r:id="rId1"/>
    <sheet name="dataold" sheetId="2" state="hidden" r:id="rId2"/>
    <sheet name="Required Measures - all depts" sheetId="21" r:id="rId3"/>
  </sheets>
  <definedNames>
    <definedName name="_xlnm.Print_Area" localSheetId="1">dataold!$B$2:$R$20</definedName>
    <definedName name="_xlnm.Print_Area" localSheetId="0">Scorecard!$A$1:$Q$124</definedName>
    <definedName name="_xlnm.Print_Titles" localSheetId="0">Scorecard!$1:$4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0" i="1" l="1"/>
  <c r="O76" i="1"/>
  <c r="O52" i="1"/>
  <c r="O14" i="1"/>
  <c r="O10" i="1"/>
  <c r="O31" i="1"/>
  <c r="O75" i="1" l="1"/>
  <c r="O54" i="1"/>
  <c r="O53" i="1" s="1"/>
  <c r="O13" i="1"/>
  <c r="O107" i="1"/>
  <c r="O92" i="1"/>
  <c r="O91" i="1"/>
  <c r="O57" i="1"/>
  <c r="O56" i="1" s="1"/>
  <c r="O61" i="1"/>
  <c r="O90" i="1" l="1"/>
  <c r="O89" i="1"/>
  <c r="O69" i="1"/>
  <c r="O68" i="1" s="1"/>
  <c r="O67" i="1" s="1"/>
  <c r="O32" i="1"/>
  <c r="O30" i="1" s="1"/>
  <c r="O29" i="1"/>
  <c r="O28" i="1"/>
  <c r="O17" i="1"/>
  <c r="O18" i="1"/>
  <c r="O20" i="1"/>
  <c r="O21" i="1"/>
  <c r="O23" i="1"/>
  <c r="O25" i="1"/>
  <c r="O38" i="1"/>
  <c r="O33" i="1" s="1"/>
  <c r="O43" i="1"/>
  <c r="O42" i="1" s="1"/>
  <c r="O41" i="1" s="1"/>
  <c r="O44" i="1"/>
  <c r="O47" i="1"/>
  <c r="O46" i="1" s="1"/>
  <c r="O49" i="1"/>
  <c r="O48" i="1" s="1"/>
  <c r="O51" i="1"/>
  <c r="O62" i="1"/>
  <c r="O60" i="1" s="1"/>
  <c r="O59" i="1" s="1"/>
  <c r="O74" i="1"/>
  <c r="O73" i="1" s="1"/>
  <c r="O86" i="1"/>
  <c r="O81" i="1" s="1"/>
  <c r="O80" i="1" s="1"/>
  <c r="O94" i="1"/>
  <c r="O97" i="1"/>
  <c r="O99" i="1"/>
  <c r="O101" i="1"/>
  <c r="O103" i="1"/>
  <c r="O106" i="1"/>
  <c r="O109" i="1"/>
  <c r="O110" i="1"/>
  <c r="O111" i="1"/>
  <c r="O112" i="1"/>
  <c r="O113" i="1"/>
  <c r="O116" i="1"/>
  <c r="O117" i="1"/>
  <c r="O118" i="1"/>
  <c r="O120" i="1"/>
  <c r="O121" i="1"/>
  <c r="O11" i="1"/>
  <c r="O9" i="1"/>
  <c r="O7" i="1" s="1"/>
  <c r="O6" i="1" s="1"/>
  <c r="O16" i="1" l="1"/>
  <c r="O5" i="1"/>
  <c r="O66" i="1"/>
  <c r="O40" i="1"/>
  <c r="O105" i="1"/>
  <c r="O104" i="1" s="1"/>
  <c r="O115" i="1"/>
  <c r="O114" i="1" s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Q11" i="2"/>
  <c r="O95" i="1" l="1"/>
</calcChain>
</file>

<file path=xl/sharedStrings.xml><?xml version="1.0" encoding="utf-8"?>
<sst xmlns="http://schemas.openxmlformats.org/spreadsheetml/2006/main" count="702" uniqueCount="338">
  <si>
    <t>Target</t>
  </si>
  <si>
    <t>3.1.1</t>
  </si>
  <si>
    <t>3.1.2</t>
  </si>
  <si>
    <t>Improve service levels between the City and the IT Department</t>
  </si>
  <si>
    <t>Quickly Resolve Incidents</t>
  </si>
  <si>
    <t>Maintain User Satisfaction</t>
  </si>
  <si>
    <t>Maintain Quality Services</t>
  </si>
  <si>
    <t>Service Desk Survey Responses</t>
  </si>
  <si>
    <t>Average time to respond</t>
  </si>
  <si>
    <t># of services covered by SLA</t>
  </si>
  <si>
    <t># of Complaints</t>
  </si>
  <si>
    <t>First time resolution (&lt;15 minutes)</t>
  </si>
  <si>
    <t>Major incidents ( Work Stoppages)</t>
  </si>
  <si>
    <t>-</t>
  </si>
  <si>
    <t>First Call resolution (&lt;15 mins)</t>
  </si>
  <si>
    <t>SMS</t>
  </si>
  <si>
    <t>Dale</t>
  </si>
  <si>
    <t>Monkey</t>
  </si>
  <si>
    <t>Improve Incident Management Service Levels</t>
  </si>
  <si>
    <t>Incident occurrence rate</t>
  </si>
  <si>
    <t>1.1.1</t>
  </si>
  <si>
    <t>1.1.2</t>
  </si>
  <si>
    <t>1.2.1</t>
  </si>
  <si>
    <t>2.2.1</t>
  </si>
  <si>
    <t>2.3.1</t>
  </si>
  <si>
    <t># of cost saving initiatives implemented</t>
  </si>
  <si>
    <t>Financial management process maturity</t>
  </si>
  <si>
    <t>% of BC services covered by R1 and R2</t>
  </si>
  <si>
    <t>3.2.1</t>
  </si>
  <si>
    <t>Timing</t>
  </si>
  <si>
    <t>4.3.1</t>
  </si>
  <si>
    <t>KAI</t>
  </si>
  <si>
    <t>TBD</t>
  </si>
  <si>
    <t>Serve our Customers</t>
  </si>
  <si>
    <t>Manage the Business</t>
  </si>
  <si>
    <t>Provide Financial Stewardship</t>
  </si>
  <si>
    <t xml:space="preserve">Promote Learning &amp; Growth </t>
  </si>
  <si>
    <t>% agreement that employee represented City in a  positive manner</t>
  </si>
  <si>
    <t>% citizen agreement that employee was courteous</t>
  </si>
  <si>
    <t>% citizen agreement that employees returned calls within a reasonable amount of time</t>
  </si>
  <si>
    <t>% departmental invoices paid within 30 days</t>
  </si>
  <si>
    <t>Rev 98-102%
Exp 98-100%</t>
  </si>
  <si>
    <t>Voluntary turnover rate</t>
  </si>
  <si>
    <t>less than 8%</t>
  </si>
  <si>
    <t>% department workplan initiatives that met or exceeded KAI</t>
  </si>
  <si>
    <t>Indicator</t>
  </si>
  <si>
    <t>Cost avoidance - partnerships (tbd)</t>
  </si>
  <si>
    <t>Perspective</t>
  </si>
  <si>
    <t>Objective</t>
  </si>
  <si>
    <t>B1</t>
  </si>
  <si>
    <t>B2</t>
  </si>
  <si>
    <t>B4</t>
  </si>
  <si>
    <t>% citizen agreement that employee showed pride and concern for the quality of work</t>
  </si>
  <si>
    <t>Employee Performance Evaluation - departmental measure TBD</t>
  </si>
  <si>
    <t>B5</t>
  </si>
  <si>
    <t>Revenues and operating expenditures, budget vs actual (Dept)</t>
  </si>
  <si>
    <t>Measurement</t>
  </si>
  <si>
    <t>Unit</t>
  </si>
  <si>
    <t>Trend</t>
  </si>
  <si>
    <t>% Progress</t>
  </si>
  <si>
    <t>Adherence to Target</t>
  </si>
  <si>
    <t>Weight</t>
  </si>
  <si>
    <t>FY 2013</t>
  </si>
  <si>
    <t>FY 2012</t>
  </si>
  <si>
    <t>FY 2011</t>
  </si>
  <si>
    <t>F1</t>
  </si>
  <si>
    <t>Promote Learning and Growth</t>
  </si>
  <si>
    <t>L3</t>
  </si>
  <si>
    <t>Employee Engagement Measures (TBD)</t>
  </si>
  <si>
    <t>L4</t>
  </si>
  <si>
    <t>L5</t>
  </si>
  <si>
    <t>2.4.1</t>
  </si>
  <si>
    <t>Empower informed decision-making at all levels in the organization (L5)</t>
  </si>
  <si>
    <t>&lt;</t>
  </si>
  <si>
    <t>Operating expenditures, budget vs actual (Dept)</t>
  </si>
  <si>
    <t>98-100%</t>
  </si>
  <si>
    <t>%</t>
  </si>
  <si>
    <t>&gt;</t>
  </si>
  <si>
    <t>Data Source</t>
  </si>
  <si>
    <t>Collaborate with select partners to implement service solutions (B2)</t>
  </si>
  <si>
    <t>Previous Period</t>
  </si>
  <si>
    <t>Dept Workplan</t>
  </si>
  <si>
    <t>Citizen Survey</t>
  </si>
  <si>
    <t>Annual</t>
  </si>
  <si>
    <t>Bi-annual</t>
  </si>
  <si>
    <t>Voluntary turnover rate (Dept)</t>
  </si>
  <si>
    <t>Human Resources</t>
  </si>
  <si>
    <t>3.3.1</t>
  </si>
  <si>
    <t>Overall Finance Department Health</t>
  </si>
  <si>
    <t>Volunteer retention</t>
  </si>
  <si>
    <t>participation</t>
  </si>
  <si>
    <t>ea</t>
  </si>
  <si>
    <t>Requisitions rejected for non-compliance</t>
  </si>
  <si>
    <t>&gt;/=</t>
  </si>
  <si>
    <t>surveys</t>
  </si>
  <si>
    <t>Quarterly</t>
  </si>
  <si>
    <t>Outstanding Debt vs. Infrastructure Asset Book Value - WS</t>
  </si>
  <si>
    <t>Outstanding Debt vs. Infrastructure Asset Book Value - GG</t>
  </si>
  <si>
    <t>&lt;/=</t>
  </si>
  <si>
    <t>=</t>
  </si>
  <si>
    <t>DPS Data Reporting Accuracy</t>
  </si>
  <si>
    <t>State Data</t>
  </si>
  <si>
    <t>Collection Rate</t>
  </si>
  <si>
    <t>Annually</t>
  </si>
  <si>
    <t>Achieve the highest standards of safety &amp; security (C1)</t>
  </si>
  <si>
    <t>Q12 Survey:  Q02 - I have the materials and equipment I need to do my work right</t>
  </si>
  <si>
    <t>&gt; or =</t>
  </si>
  <si>
    <t>EE Engagement Survey (Dept)</t>
  </si>
  <si>
    <t>Q12 Survey:  Q10 - I have a best friend at work</t>
  </si>
  <si>
    <t>2.1.3</t>
  </si>
  <si>
    <t>2.1.4</t>
  </si>
  <si>
    <t>Q12 Survey:  Q09 - My coworkers are committed to doing quality work</t>
  </si>
  <si>
    <t>Q12 Survey:  Q06 - There is someone at work who encourages my development</t>
  </si>
  <si>
    <t>% departmental invoices paid within 30 days in accordance with Prompt Payment Act</t>
  </si>
  <si>
    <t>Ensure our people understand the strategy &amp; how they contribute to it (L1)</t>
  </si>
  <si>
    <t>Q12 Survey:  Q08 - The mission or purpose of my organization makes me feel my job is significant</t>
  </si>
  <si>
    <t>Enhance leadership capabilities to deliver results (L2)</t>
  </si>
  <si>
    <t>Q12 Survey:  Q11 - In the last six months, someone at work has talked to me about my progress.</t>
  </si>
  <si>
    <t>Q12 Survey:  Q03 - At work, I have the opportunity to do what I do best every day.</t>
  </si>
  <si>
    <t>Q12 Survey:  Q12 - This last year, I have had opportunities at work to learn and grow.</t>
  </si>
  <si>
    <t>Recognize and reward high performers (L4)</t>
  </si>
  <si>
    <t>Q12 Survey:  Q04 - In the last seven days, I have received recognition or praise for doing good work</t>
  </si>
  <si>
    <t>Q12 Survey:  Q07 - At work, my opinions seem to count.</t>
  </si>
  <si>
    <t>4.6.1</t>
  </si>
  <si>
    <t>Q12 Survey:  Q00 - How satisfied are you with the City of Southlake as a place to work?</t>
  </si>
  <si>
    <t>Q12 Survey:  Q01 - I know what is expected of me at work</t>
  </si>
  <si>
    <t>Q12 Survey:  Q05 - My supervisor, or someone at work, seems to care about me as a person</t>
  </si>
  <si>
    <t>1.3.1</t>
  </si>
  <si>
    <t>3.3.2</t>
  </si>
  <si>
    <t xml:space="preserve">          Finance Department Scorecard</t>
  </si>
  <si>
    <t>Enhance sense of community by providing excellent customer service and citizen engagement opportunities (C6)</t>
  </si>
  <si>
    <t>1.3.2</t>
  </si>
  <si>
    <t>1.3.3</t>
  </si>
  <si>
    <t>Achieve best-in-class status in all City disciplines (B1)</t>
  </si>
  <si>
    <t>Attract, develop &amp; retain a skilled workforce (L3)</t>
  </si>
  <si>
    <t>Current</t>
  </si>
  <si>
    <t>Monthly</t>
  </si>
  <si>
    <t>NOTE</t>
  </si>
  <si>
    <t>Accela and Munis</t>
  </si>
  <si>
    <t>per mile</t>
  </si>
  <si>
    <t>Annual cost per mile for vehicle maintenance/repair*</t>
  </si>
  <si>
    <t>J.E.s completed within 14 days of effective date</t>
  </si>
  <si>
    <t>% department workplan initiatives that met or exceeded KAI***</t>
  </si>
  <si>
    <t>Munis</t>
  </si>
  <si>
    <t>Munis, Incode</t>
  </si>
  <si>
    <t>P-Card</t>
  </si>
  <si>
    <t>Comments</t>
  </si>
  <si>
    <t>SmartSheet</t>
  </si>
  <si>
    <t>Provide and enhance volunteer opportunities for youth and adults (MCC2)</t>
  </si>
  <si>
    <t>Enhance internal and external communications (FC2)</t>
  </si>
  <si>
    <t>Offer safety outreach programs and involvement in the judicial process for youth and adults (MCC3)</t>
  </si>
  <si>
    <t>Promote opportunities for partnerships &amp; volunteer involvement (C5)</t>
  </si>
  <si>
    <t>Provide high quality services through sustainable business practices (B4)</t>
  </si>
  <si>
    <t>Implement accurate and timely legislative updates (MCB1)</t>
  </si>
  <si>
    <t>Partner with community representatives to implement service enhancements (MCB2)</t>
  </si>
  <si>
    <t>Enhance service delivery through continuous process improvement (B5)</t>
  </si>
  <si>
    <t>Provide innovative business solutions (FB3) (MCB3)</t>
  </si>
  <si>
    <t>Provide transparency of financial data (FB2)</t>
  </si>
  <si>
    <t>Provide accurate and timely financial and statistical information (FB1)</t>
  </si>
  <si>
    <t>Adhere to financial management principles &amp; budget (F1)</t>
  </si>
  <si>
    <t>Ensure acquisition of the highest quality, most cost-effective products and services (FF2)</t>
  </si>
  <si>
    <t>Achieve fiscal wellness standards (F3)</t>
  </si>
  <si>
    <t>Provide fiscal management to ensure City's financial sustainability (FF3)</t>
  </si>
  <si>
    <t>Establish and maintain effective internal controls (F4)</t>
  </si>
  <si>
    <t>Develop and implement appropriate internal controls (FF4)</t>
  </si>
  <si>
    <t>Enhance training and development opportunities (FL1) (MCL1) (CSL1)</t>
  </si>
  <si>
    <t>Foster positive employee engagement (L6)</t>
  </si>
  <si>
    <t>Build a positive, productive and engaged workforce that supports the City's mission and strategic goals (FL2) (MCL2) (CSL2)</t>
  </si>
  <si>
    <t>Ensure the security of customer confidential information (CSF2)</t>
  </si>
  <si>
    <t>Provide high value services through efficient management of resources (FF1) (MCF1) (CSF1)</t>
  </si>
  <si>
    <t>Provide professional and courteous customer service (FC1) (CSC1)</t>
  </si>
  <si>
    <t>Administer strong internal and external communication (CSC6)</t>
  </si>
  <si>
    <t>Maintain a 98% or better collection rate (CSB1)</t>
  </si>
  <si>
    <t>Promote the efficient and effective use of city resources (FB4) (CSB2)</t>
  </si>
  <si>
    <t>% J.E.s completed accurately</t>
  </si>
  <si>
    <t>Billing error count</t>
  </si>
  <si>
    <t>Payment error count</t>
  </si>
  <si>
    <t>Count of avoidable errors</t>
  </si>
  <si>
    <t>% of inaccurate critical transactions from Keller Jail/Dispatch</t>
  </si>
  <si>
    <t>jail documentation</t>
  </si>
  <si>
    <t>% court sessions started on time</t>
  </si>
  <si>
    <t>days</t>
  </si>
  <si>
    <t>Track It</t>
  </si>
  <si>
    <t>Purchasing Customer service rating -internal</t>
  </si>
  <si>
    <t>Purchasing Customer service rating -external</t>
  </si>
  <si>
    <t>Count of returned checks or EFTs</t>
  </si>
  <si>
    <t>Auction time spent vs money received</t>
  </si>
  <si>
    <t>$</t>
  </si>
  <si>
    <t>Count of re-read service orders for billing</t>
  </si>
  <si>
    <t>% of billing adjustments</t>
  </si>
  <si>
    <t>Education cost per employee</t>
  </si>
  <si>
    <t>Smartsheet, Munis</t>
  </si>
  <si>
    <t>Average education hours per employee</t>
  </si>
  <si>
    <t>average</t>
  </si>
  <si>
    <t>SmartSheet, HR</t>
  </si>
  <si>
    <t xml:space="preserve">Count of outreach programs hosted </t>
  </si>
  <si>
    <t>Manual</t>
  </si>
  <si>
    <t>Outreach program attendance</t>
  </si>
  <si>
    <t>% of Compliance Reports submitted timely</t>
  </si>
  <si>
    <t>Sean</t>
  </si>
  <si>
    <t xml:space="preserve">FSW </t>
  </si>
  <si>
    <t>Count of idle time alerts</t>
  </si>
  <si>
    <t>Average duration of idle time alerts</t>
  </si>
  <si>
    <t>minutes</t>
  </si>
  <si>
    <t>FuelTrac</t>
  </si>
  <si>
    <t>Count of wire transfers</t>
  </si>
  <si>
    <t>Frost</t>
  </si>
  <si>
    <t>P-card policy violations</t>
  </si>
  <si>
    <t>Vickie</t>
  </si>
  <si>
    <t>Count of recode journal entries</t>
  </si>
  <si>
    <t>Void checks or EFTs</t>
  </si>
  <si>
    <t>Average age of outstanding AR</t>
  </si>
  <si>
    <t>45</t>
  </si>
  <si>
    <t>Invoice sent to department</t>
  </si>
  <si>
    <t>GL account reconciliations completed by 15th</t>
  </si>
  <si>
    <t>Average time to complete service orders</t>
  </si>
  <si>
    <t>hours</t>
  </si>
  <si>
    <t>2.1.1</t>
  </si>
  <si>
    <t>2.1.2</t>
  </si>
  <si>
    <t>could indicate training needs</t>
  </si>
  <si>
    <t>combination of this and # programs could indicate communication needs</t>
  </si>
  <si>
    <t>could indicate a service enhancement opportunity</t>
  </si>
  <si>
    <t>payments by EFT</t>
  </si>
  <si>
    <t>payments by credit card</t>
  </si>
  <si>
    <t>payments by cash</t>
  </si>
  <si>
    <t>payments by check</t>
  </si>
  <si>
    <t>online payments to window or mail payments</t>
  </si>
  <si>
    <t>could incicate communication or service enhancement</t>
  </si>
  <si>
    <t>could indicate training need</t>
  </si>
  <si>
    <t>potential liability</t>
  </si>
  <si>
    <t>avoidance of fines</t>
  </si>
  <si>
    <t>Municipal Court compliance rate</t>
  </si>
  <si>
    <t>Incode</t>
  </si>
  <si>
    <t>potential equipment issues</t>
  </si>
  <si>
    <t>training or communication</t>
  </si>
  <si>
    <t>could contribute to vehicle maintenance cost</t>
  </si>
  <si>
    <t>alternatives?</t>
  </si>
  <si>
    <t>Team building exercises</t>
  </si>
  <si>
    <t>Staff Meeting</t>
  </si>
  <si>
    <t>Non cash transactions</t>
  </si>
  <si>
    <t>Non cash fines</t>
  </si>
  <si>
    <t>Audit adjusting entries</t>
  </si>
  <si>
    <t>Weaver</t>
  </si>
  <si>
    <t>Audit findings</t>
  </si>
  <si>
    <t>EyeOnWater registrations</t>
  </si>
  <si>
    <t>EOW</t>
  </si>
  <si>
    <t>Excel</t>
  </si>
  <si>
    <t>% of software support requests completed within 3 days of reciept</t>
  </si>
  <si>
    <t>calculated on responses other than NA</t>
  </si>
  <si>
    <t>primary judge only</t>
  </si>
  <si>
    <t>could indicate training needs - calculated actual days/# of revisions</t>
  </si>
  <si>
    <t>Investment yield compared to 1 year Treasury Bond</t>
  </si>
  <si>
    <t>orecard/</t>
  </si>
  <si>
    <t>100</t>
  </si>
  <si>
    <t>1.1.1.1</t>
  </si>
  <si>
    <t>1.1.1.2</t>
  </si>
  <si>
    <t xml:space="preserve">Ensure the safety of staff and customers at all times </t>
  </si>
  <si>
    <t>1.2.1.1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</si>
  <si>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</si>
  <si>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</si>
  <si>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</si>
  <si>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</si>
  <si>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</si>
  <si>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</si>
  <si>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</si>
  <si>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</si>
  <si>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</si>
  <si>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</si>
  <si>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</si>
  <si>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</si>
  <si>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1.3.2.1</t>
  </si>
  <si>
    <t>1.3.2.2</t>
  </si>
  <si>
    <t>1.3.3.1</t>
  </si>
  <si>
    <t>1.3.3.2</t>
  </si>
  <si>
    <t>1.3.3.3</t>
  </si>
  <si>
    <t>1.3.3.4</t>
  </si>
  <si>
    <t>1.3.3.5</t>
  </si>
  <si>
    <t>1.3.3.6</t>
  </si>
  <si>
    <t>2.1.1.1</t>
  </si>
  <si>
    <t>2.1.1.2</t>
  </si>
  <si>
    <t>2.1.1.3</t>
  </si>
  <si>
    <t>2.1.2.1</t>
  </si>
  <si>
    <t>0.1.3.1</t>
  </si>
  <si>
    <t>2.1.4.1</t>
  </si>
  <si>
    <t>2.1.4.2</t>
  </si>
  <si>
    <t>2.2.1.1</t>
  </si>
  <si>
    <t>2.3.1.1</t>
  </si>
  <si>
    <t>2.4.1.1</t>
  </si>
  <si>
    <t>2.4.1.2</t>
  </si>
  <si>
    <t>2.4.1.3</t>
  </si>
  <si>
    <t>2.4.1.4</t>
  </si>
  <si>
    <t>2.4.1.5</t>
  </si>
  <si>
    <t>3.1.1.1</t>
  </si>
  <si>
    <t>3.1.1.2</t>
  </si>
  <si>
    <t>3.1.1.3</t>
  </si>
  <si>
    <t>3.1.1.4</t>
  </si>
  <si>
    <t>Manual/Munis</t>
  </si>
  <si>
    <t>3.1.2.1</t>
  </si>
  <si>
    <t>3.2.1.1</t>
  </si>
  <si>
    <t>3.2.1.2</t>
  </si>
  <si>
    <t>3.2.1.3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</si>
  <si>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</si>
  <si>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</si>
  <si>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</si>
  <si>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</si>
  <si>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</si>
  <si>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</si>
  <si>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</si>
  <si>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</si>
  <si>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</si>
  <si>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3.3.1.10</t>
  </si>
  <si>
    <t>3.3.1.11</t>
  </si>
  <si>
    <t>3.3.2.1</t>
  </si>
  <si>
    <t>4.4.1</t>
  </si>
  <si>
    <t>4.2.1</t>
  </si>
  <si>
    <t>4.1.1</t>
  </si>
  <si>
    <t>4.5.1</t>
  </si>
  <si>
    <t>4.5.1.1</t>
  </si>
  <si>
    <t>4.5.1.2</t>
  </si>
  <si>
    <t>4.5.1.3</t>
  </si>
  <si>
    <t>4.5.1.4</t>
  </si>
  <si>
    <t>4.5.1.5</t>
  </si>
  <si>
    <t>4.5.1.6</t>
  </si>
  <si>
    <t>4.5.1.8</t>
  </si>
  <si>
    <t>4.5.1.9</t>
  </si>
  <si>
    <t>4.6.1.1</t>
  </si>
  <si>
    <t>4.6.1.2</t>
  </si>
  <si>
    <t>4.6.1.3</t>
  </si>
  <si>
    <t>4.6.1.4</t>
  </si>
  <si>
    <t>4.6.1.5</t>
  </si>
  <si>
    <t>4.6.1.6</t>
  </si>
  <si>
    <t>FISCAL YEAR 2018</t>
  </si>
  <si>
    <t>n/a</t>
  </si>
  <si>
    <t>Number of days from request submission to bid release</t>
  </si>
  <si>
    <t>1.1.2.2</t>
  </si>
  <si>
    <t>Count of speed alerts</t>
  </si>
  <si>
    <t>Current Period</t>
  </si>
  <si>
    <t>91%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</si>
</sst>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mmm\-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%"/>
    <numFmt numFmtId="170" formatCode="_(* #,##0.000_);_(* \(#,##0.000\);_(* &quot;-&quot;??_);_(@_)"/>
    <numFmt numFmtId="171" formatCode="&quot;$&quot;#,##0.00"/>
    <numFmt numFmtId="172" formatCode="&quot;$&quot;#,##0"/>
  </numFmts>
  <fonts count="2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Verdana"/>
      <family val="2"/>
    </font>
    <font>
      <i/>
      <sz val="12"/>
      <name val="Verdana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183D2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83D20"/>
        <bgColor indexed="64"/>
      </patternFill>
    </fill>
    <fill>
      <patternFill patternType="solid">
        <fgColor rgb="FFAC923C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mediumDashed">
        <color theme="8" tint="0.59996337778862885"/>
      </left>
      <right style="mediumDashed">
        <color theme="8" tint="0.59996337778862885"/>
      </right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mediumDashed">
        <color theme="8" tint="0.59996337778862885"/>
      </left>
      <right style="mediumDashed">
        <color theme="8" tint="0.59996337778862885"/>
      </right>
      <top/>
      <bottom style="thin">
        <color theme="4" tint="0.79998168889431442"/>
      </bottom>
      <diagonal/>
    </border>
    <border>
      <left/>
      <right/>
      <top style="thin">
        <color theme="5" tint="0.39994506668294322"/>
      </top>
      <bottom style="thin">
        <color theme="4" tint="0.79998168889431442"/>
      </bottom>
      <diagonal/>
    </border>
    <border>
      <left/>
      <right/>
      <top style="medium">
        <color rgb="FF183D20"/>
      </top>
      <bottom/>
      <diagonal/>
    </border>
    <border>
      <left style="mediumDashed">
        <color theme="8" tint="0.59996337778862885"/>
      </left>
      <right style="mediumDashed">
        <color theme="8" tint="0.59996337778862885"/>
      </right>
      <top style="medium">
        <color rgb="FF183D20"/>
      </top>
      <bottom/>
      <diagonal/>
    </border>
    <border>
      <left style="medium">
        <color rgb="FF183D20"/>
      </left>
      <right/>
      <top style="medium">
        <color rgb="FF183D20"/>
      </top>
      <bottom/>
      <diagonal/>
    </border>
    <border>
      <left/>
      <right style="mediumDashed">
        <color theme="8" tint="0.59996337778862885"/>
      </right>
      <top style="medium">
        <color rgb="FF183D20"/>
      </top>
      <bottom/>
      <diagonal/>
    </border>
    <border>
      <left style="medium">
        <color rgb="FF183D20"/>
      </left>
      <right/>
      <top/>
      <bottom/>
      <diagonal/>
    </border>
    <border>
      <left/>
      <right style="mediumDashed">
        <color theme="8" tint="0.59996337778862885"/>
      </right>
      <top/>
      <bottom/>
      <diagonal/>
    </border>
    <border>
      <left style="medium">
        <color rgb="FF183D20"/>
      </left>
      <right/>
      <top/>
      <bottom style="thin">
        <color theme="4" tint="0.79998168889431442"/>
      </bottom>
      <diagonal/>
    </border>
    <border>
      <left/>
      <right style="mediumDashed">
        <color theme="8" tint="0.59996337778862885"/>
      </right>
      <top/>
      <bottom style="thin">
        <color theme="4" tint="0.79998168889431442"/>
      </bottom>
      <diagonal/>
    </border>
    <border>
      <left style="medium">
        <color rgb="FF183D20"/>
      </left>
      <right/>
      <top style="medium">
        <color rgb="FF183D20"/>
      </top>
      <bottom style="medium">
        <color rgb="FF183D20"/>
      </bottom>
      <diagonal/>
    </border>
    <border>
      <left/>
      <right/>
      <top style="medium">
        <color rgb="FF183D20"/>
      </top>
      <bottom style="medium">
        <color rgb="FF183D20"/>
      </bottom>
      <diagonal/>
    </border>
    <border>
      <left/>
      <right style="mediumDashed">
        <color theme="8" tint="0.59996337778862885"/>
      </right>
      <top style="medium">
        <color rgb="FF183D20"/>
      </top>
      <bottom style="medium">
        <color rgb="FF183D20"/>
      </bottom>
      <diagonal/>
    </border>
    <border>
      <left style="mediumDashed">
        <color theme="8" tint="0.59996337778862885"/>
      </left>
      <right style="mediumDashed">
        <color theme="8" tint="0.59996337778862885"/>
      </right>
      <top style="medium">
        <color rgb="FF183D20"/>
      </top>
      <bottom style="medium">
        <color rgb="FF183D20"/>
      </bottom>
      <diagonal/>
    </border>
    <border>
      <left style="mediumDashed">
        <color theme="8" tint="0.59996337778862885"/>
      </left>
      <right/>
      <top style="medium">
        <color rgb="FF183D20"/>
      </top>
      <bottom style="medium">
        <color rgb="FF183D20"/>
      </bottom>
      <diagonal/>
    </border>
    <border>
      <left style="mediumDashed">
        <color theme="8" tint="0.59996337778862885"/>
      </left>
      <right/>
      <top style="medium">
        <color rgb="FF183D20"/>
      </top>
      <bottom/>
      <diagonal/>
    </border>
    <border>
      <left style="mediumDashed">
        <color theme="8" tint="0.59996337778862885"/>
      </left>
      <right/>
      <top/>
      <bottom/>
      <diagonal/>
    </border>
    <border>
      <left style="mediumDashed">
        <color theme="8" tint="0.59996337778862885"/>
      </left>
      <right/>
      <top/>
      <bottom style="thin">
        <color theme="4" tint="0.79998168889431442"/>
      </bottom>
      <diagonal/>
    </border>
    <border>
      <left/>
      <right/>
      <top style="thin">
        <color theme="5" tint="0.39994506668294322"/>
      </top>
      <bottom/>
      <diagonal/>
    </border>
    <border>
      <left style="medium">
        <color rgb="FF183D2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183D2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183D20"/>
      </left>
      <right style="thin">
        <color rgb="FFAC923C"/>
      </right>
      <top style="thin">
        <color rgb="FFAC923C"/>
      </top>
      <bottom style="thin">
        <color rgb="FFAC923C"/>
      </bottom>
      <diagonal/>
    </border>
    <border>
      <left style="thin">
        <color rgb="FFAC923C"/>
      </left>
      <right style="thin">
        <color rgb="FFAC923C"/>
      </right>
      <top style="thin">
        <color rgb="FFAC923C"/>
      </top>
      <bottom style="thin">
        <color rgb="FFAC923C"/>
      </bottom>
      <diagonal/>
    </border>
    <border>
      <left style="thin">
        <color rgb="FFAC923C"/>
      </left>
      <right/>
      <top style="thin">
        <color rgb="FFAC923C"/>
      </top>
      <bottom style="thin">
        <color rgb="FFAC923C"/>
      </bottom>
      <diagonal/>
    </border>
    <border>
      <left/>
      <right style="mediumDashed">
        <color theme="8" tint="0.59996337778862885"/>
      </right>
      <top style="thin">
        <color indexed="64"/>
      </top>
      <bottom/>
      <diagonal/>
    </border>
    <border>
      <left style="mediumDashed">
        <color theme="8" tint="0.59996337778862885"/>
      </left>
      <right style="mediumDashed">
        <color theme="8" tint="0.59996337778862885"/>
      </right>
      <top style="thin">
        <color indexed="64"/>
      </top>
      <bottom/>
      <diagonal/>
    </border>
    <border>
      <left style="mediumDashed">
        <color theme="8" tint="0.59996337778862885"/>
      </left>
      <right/>
      <top style="thin">
        <color indexed="64"/>
      </top>
      <bottom/>
      <diagonal/>
    </border>
    <border>
      <left style="medium">
        <color rgb="FF183D20"/>
      </left>
      <right style="medium">
        <color rgb="FFAC923C"/>
      </right>
      <top style="medium">
        <color rgb="FFAC923C"/>
      </top>
      <bottom style="medium">
        <color rgb="FFAC923C"/>
      </bottom>
      <diagonal/>
    </border>
    <border>
      <left style="medium">
        <color rgb="FFAC923C"/>
      </left>
      <right style="medium">
        <color rgb="FFAC923C"/>
      </right>
      <top style="medium">
        <color rgb="FFAC923C"/>
      </top>
      <bottom style="medium">
        <color rgb="FFAC923C"/>
      </bottom>
      <diagonal/>
    </border>
    <border>
      <left style="medium">
        <color rgb="FFAC923C"/>
      </left>
      <right/>
      <top style="medium">
        <color rgb="FFAC923C"/>
      </top>
      <bottom style="medium">
        <color rgb="FFAC923C"/>
      </bottom>
      <diagonal/>
    </border>
  </borders>
  <cellStyleXfs count="5">
    <xf numFmtId="166" fontId="0" fillId="0" borderId="0"/>
    <xf numFmtId="166" fontId="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27">
    <xf numFmtId="166" fontId="0" fillId="0" borderId="0" xfId="0"/>
    <xf numFmtId="166" fontId="2" fillId="5" borderId="0" xfId="1" applyFont="1" applyFill="1" applyBorder="1" applyAlignment="1">
      <alignment horizontal="left" wrapText="1" indent="6"/>
    </xf>
    <xf numFmtId="166" fontId="3" fillId="0" borderId="0" xfId="0" applyFont="1"/>
    <xf numFmtId="166" fontId="3" fillId="0" borderId="0" xfId="0" applyNumberFormat="1" applyFont="1"/>
    <xf numFmtId="166" fontId="4" fillId="3" borderId="0" xfId="0" applyFont="1" applyFill="1"/>
    <xf numFmtId="166" fontId="3" fillId="3" borderId="0" xfId="0" applyFont="1" applyFill="1"/>
    <xf numFmtId="166" fontId="3" fillId="3" borderId="0" xfId="0" applyFont="1" applyFill="1" applyProtection="1">
      <protection locked="0"/>
    </xf>
    <xf numFmtId="166" fontId="5" fillId="6" borderId="0" xfId="1" applyFont="1" applyFill="1" applyBorder="1" applyAlignment="1">
      <alignment horizontal="left" wrapText="1" indent="2"/>
    </xf>
    <xf numFmtId="166" fontId="3" fillId="6" borderId="0" xfId="0" applyFont="1" applyFill="1"/>
    <xf numFmtId="166" fontId="3" fillId="6" borderId="0" xfId="0" applyFont="1" applyFill="1" applyProtection="1">
      <protection locked="0"/>
    </xf>
    <xf numFmtId="166" fontId="5" fillId="4" borderId="0" xfId="1" applyFont="1" applyFill="1" applyBorder="1" applyAlignment="1">
      <alignment horizontal="left" wrapText="1" indent="4"/>
    </xf>
    <xf numFmtId="166" fontId="3" fillId="4" borderId="0" xfId="0" applyFont="1" applyFill="1"/>
    <xf numFmtId="166" fontId="3" fillId="4" borderId="0" xfId="0" applyFont="1" applyFill="1" applyProtection="1">
      <protection locked="0"/>
    </xf>
    <xf numFmtId="166" fontId="6" fillId="0" borderId="0" xfId="1" applyFont="1" applyFill="1" applyBorder="1" applyAlignment="1">
      <alignment horizontal="left" wrapText="1" indent="6"/>
    </xf>
    <xf numFmtId="166" fontId="3" fillId="0" borderId="0" xfId="0" applyFont="1" applyProtection="1">
      <protection locked="0"/>
    </xf>
    <xf numFmtId="166" fontId="6" fillId="7" borderId="0" xfId="1" applyFont="1" applyFill="1" applyBorder="1" applyAlignment="1">
      <alignment horizontal="left" wrapText="1" indent="6"/>
    </xf>
    <xf numFmtId="166" fontId="3" fillId="7" borderId="0" xfId="0" applyFont="1" applyFill="1"/>
    <xf numFmtId="166" fontId="3" fillId="7" borderId="0" xfId="0" applyFont="1" applyFill="1" applyProtection="1">
      <protection locked="0"/>
    </xf>
    <xf numFmtId="166" fontId="3" fillId="0" borderId="0" xfId="0" applyFont="1" applyFill="1"/>
    <xf numFmtId="166" fontId="3" fillId="0" borderId="0" xfId="0" applyFont="1" applyFill="1" applyProtection="1">
      <protection locked="0"/>
    </xf>
    <xf numFmtId="166" fontId="6" fillId="8" borderId="0" xfId="1" applyFont="1" applyFill="1" applyBorder="1" applyAlignment="1">
      <alignment horizontal="left" wrapText="1" indent="6"/>
    </xf>
    <xf numFmtId="166" fontId="3" fillId="8" borderId="0" xfId="0" applyFont="1" applyFill="1"/>
    <xf numFmtId="2" fontId="3" fillId="8" borderId="0" xfId="0" applyNumberFormat="1" applyFont="1" applyFill="1"/>
    <xf numFmtId="2" fontId="3" fillId="3" borderId="0" xfId="0" applyNumberFormat="1" applyFont="1" applyFill="1" applyProtection="1">
      <protection locked="0"/>
    </xf>
    <xf numFmtId="2" fontId="3" fillId="6" borderId="0" xfId="0" applyNumberFormat="1" applyFont="1" applyFill="1" applyProtection="1">
      <protection locked="0"/>
    </xf>
    <xf numFmtId="2" fontId="3" fillId="4" borderId="0" xfId="0" applyNumberFormat="1" applyFont="1" applyFill="1" applyProtection="1">
      <protection locked="0"/>
    </xf>
    <xf numFmtId="2" fontId="3" fillId="0" borderId="0" xfId="0" applyNumberFormat="1" applyFont="1" applyProtection="1">
      <protection locked="0"/>
    </xf>
    <xf numFmtId="2" fontId="3" fillId="7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166" fontId="14" fillId="2" borderId="0" xfId="1" applyFont="1" applyFill="1" applyAlignment="1">
      <alignment vertical="center"/>
    </xf>
    <xf numFmtId="166" fontId="14" fillId="0" borderId="0" xfId="1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166" fontId="11" fillId="9" borderId="0" xfId="1" applyFont="1" applyFill="1" applyBorder="1" applyAlignment="1">
      <alignment horizontal="left" vertical="center" wrapText="1"/>
    </xf>
    <xf numFmtId="166" fontId="14" fillId="10" borderId="0" xfId="1" applyFont="1" applyFill="1" applyAlignment="1">
      <alignment vertical="center"/>
    </xf>
    <xf numFmtId="166" fontId="0" fillId="10" borderId="0" xfId="0" applyNumberFormat="1" applyFont="1" applyFill="1" applyAlignment="1">
      <alignment vertical="center"/>
    </xf>
    <xf numFmtId="10" fontId="10" fillId="10" borderId="0" xfId="1" applyNumberFormat="1" applyFont="1" applyFill="1" applyAlignment="1">
      <alignment vertical="center"/>
    </xf>
    <xf numFmtId="166" fontId="13" fillId="9" borderId="11" xfId="1" applyFont="1" applyFill="1" applyBorder="1" applyAlignment="1">
      <alignment horizontal="center" vertical="center" wrapText="1"/>
    </xf>
    <xf numFmtId="166" fontId="0" fillId="0" borderId="0" xfId="0" applyAlignment="1">
      <alignment wrapText="1"/>
    </xf>
    <xf numFmtId="166" fontId="0" fillId="0" borderId="0" xfId="0" applyAlignment="1">
      <alignment horizontal="center" wrapText="1"/>
    </xf>
    <xf numFmtId="166" fontId="0" fillId="0" borderId="0" xfId="0" applyAlignment="1">
      <alignment horizontal="center"/>
    </xf>
    <xf numFmtId="166" fontId="0" fillId="0" borderId="0" xfId="0" applyFont="1" applyAlignment="1">
      <alignment vertical="center"/>
    </xf>
    <xf numFmtId="166" fontId="0" fillId="0" borderId="0" xfId="0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166" fontId="9" fillId="9" borderId="7" xfId="1" applyFont="1" applyFill="1" applyBorder="1" applyAlignment="1">
      <alignment horizontal="center" vertical="center" wrapText="1"/>
    </xf>
    <xf numFmtId="166" fontId="10" fillId="2" borderId="0" xfId="1" applyFont="1" applyFill="1" applyAlignment="1">
      <alignment vertical="center"/>
    </xf>
    <xf numFmtId="166" fontId="10" fillId="0" borderId="0" xfId="1" applyFont="1" applyFill="1" applyAlignment="1">
      <alignment vertical="center"/>
    </xf>
    <xf numFmtId="165" fontId="12" fillId="10" borderId="2" xfId="1" applyNumberFormat="1" applyFont="1" applyFill="1" applyBorder="1" applyAlignment="1">
      <alignment horizontal="center" vertical="center" wrapText="1"/>
    </xf>
    <xf numFmtId="2" fontId="7" fillId="10" borderId="2" xfId="0" applyNumberFormat="1" applyFont="1" applyFill="1" applyBorder="1" applyAlignment="1">
      <alignment horizontal="center" vertical="center" wrapText="1"/>
    </xf>
    <xf numFmtId="166" fontId="10" fillId="10" borderId="0" xfId="1" applyFont="1" applyFill="1" applyAlignment="1">
      <alignment vertical="center"/>
    </xf>
    <xf numFmtId="166" fontId="3" fillId="10" borderId="0" xfId="0" applyNumberFormat="1" applyFont="1" applyFill="1" applyAlignment="1">
      <alignment vertical="center"/>
    </xf>
    <xf numFmtId="165" fontId="12" fillId="9" borderId="2" xfId="1" applyNumberFormat="1" applyFont="1" applyFill="1" applyBorder="1" applyAlignment="1">
      <alignment horizontal="center" vertical="center" wrapText="1"/>
    </xf>
    <xf numFmtId="2" fontId="7" fillId="9" borderId="2" xfId="0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10" fillId="9" borderId="0" xfId="1" applyFont="1" applyFill="1" applyAlignment="1">
      <alignment vertical="center"/>
    </xf>
    <xf numFmtId="166" fontId="0" fillId="9" borderId="0" xfId="0" applyNumberFormat="1" applyFont="1" applyFill="1" applyAlignment="1">
      <alignment vertical="center"/>
    </xf>
    <xf numFmtId="166" fontId="3" fillId="9" borderId="0" xfId="0" applyNumberFormat="1" applyFont="1" applyFill="1" applyAlignment="1">
      <alignment vertical="center"/>
    </xf>
    <xf numFmtId="10" fontId="10" fillId="9" borderId="0" xfId="1" applyNumberFormat="1" applyFont="1" applyFill="1" applyAlignment="1">
      <alignment vertical="center"/>
    </xf>
    <xf numFmtId="166" fontId="0" fillId="0" borderId="0" xfId="0" applyFont="1" applyAlignment="1">
      <alignment vertical="center" wrapText="1"/>
    </xf>
    <xf numFmtId="1" fontId="11" fillId="9" borderId="10" xfId="1" applyNumberFormat="1" applyFont="1" applyFill="1" applyBorder="1" applyAlignment="1">
      <alignment horizontal="left" vertical="center" wrapText="1"/>
    </xf>
    <xf numFmtId="166" fontId="0" fillId="11" borderId="0" xfId="0" applyFill="1" applyAlignment="1">
      <alignment wrapText="1"/>
    </xf>
    <xf numFmtId="9" fontId="0" fillId="11" borderId="0" xfId="2" applyFont="1" applyFill="1" applyAlignment="1">
      <alignment horizontal="center"/>
    </xf>
    <xf numFmtId="166" fontId="0" fillId="11" borderId="0" xfId="0" applyFill="1"/>
    <xf numFmtId="165" fontId="12" fillId="10" borderId="17" xfId="1" applyNumberFormat="1" applyFont="1" applyFill="1" applyBorder="1" applyAlignment="1">
      <alignment horizontal="center" vertical="center" wrapText="1"/>
    </xf>
    <xf numFmtId="2" fontId="7" fillId="10" borderId="17" xfId="0" applyNumberFormat="1" applyFont="1" applyFill="1" applyBorder="1" applyAlignment="1">
      <alignment horizontal="center" vertical="center" wrapText="1"/>
    </xf>
    <xf numFmtId="165" fontId="15" fillId="3" borderId="12" xfId="1" applyNumberFormat="1" applyFont="1" applyFill="1" applyBorder="1" applyAlignment="1">
      <alignment horizontal="left" vertical="center"/>
    </xf>
    <xf numFmtId="166" fontId="18" fillId="3" borderId="5" xfId="0" applyFont="1" applyFill="1" applyBorder="1" applyAlignment="1">
      <alignment vertical="center"/>
    </xf>
    <xf numFmtId="166" fontId="8" fillId="3" borderId="13" xfId="1" applyFont="1" applyFill="1" applyBorder="1" applyAlignment="1">
      <alignment horizontal="center" vertical="center" wrapText="1"/>
    </xf>
    <xf numFmtId="9" fontId="14" fillId="3" borderId="4" xfId="1" applyNumberFormat="1" applyFont="1" applyFill="1" applyBorder="1" applyAlignment="1">
      <alignment horizontal="center" vertical="center" wrapText="1"/>
    </xf>
    <xf numFmtId="165" fontId="14" fillId="3" borderId="4" xfId="1" applyNumberFormat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 vertical="center" wrapText="1"/>
    </xf>
    <xf numFmtId="166" fontId="18" fillId="3" borderId="3" xfId="0" applyFont="1" applyFill="1" applyBorder="1" applyAlignment="1">
      <alignment vertical="center"/>
    </xf>
    <xf numFmtId="166" fontId="0" fillId="0" borderId="0" xfId="0" applyFont="1" applyBorder="1" applyAlignment="1">
      <alignment vertical="center"/>
    </xf>
    <xf numFmtId="10" fontId="14" fillId="0" borderId="0" xfId="2" applyNumberFormat="1" applyFont="1" applyFill="1" applyAlignment="1">
      <alignment vertical="center"/>
    </xf>
    <xf numFmtId="166" fontId="23" fillId="0" borderId="10" xfId="0" applyFont="1" applyBorder="1" applyAlignment="1">
      <alignment vertical="center"/>
    </xf>
    <xf numFmtId="169" fontId="3" fillId="0" borderId="0" xfId="2" applyNumberFormat="1" applyFont="1" applyFill="1" applyAlignment="1">
      <alignment vertical="center"/>
    </xf>
    <xf numFmtId="170" fontId="14" fillId="2" borderId="0" xfId="3" applyNumberFormat="1" applyFont="1" applyFill="1" applyAlignment="1">
      <alignment vertical="center"/>
    </xf>
    <xf numFmtId="2" fontId="14" fillId="0" borderId="0" xfId="1" applyNumberFormat="1" applyFont="1" applyFill="1" applyAlignment="1">
      <alignment vertical="center"/>
    </xf>
    <xf numFmtId="9" fontId="0" fillId="0" borderId="0" xfId="2" applyFont="1" applyAlignment="1">
      <alignment vertical="center"/>
    </xf>
    <xf numFmtId="43" fontId="14" fillId="0" borderId="0" xfId="3" applyFont="1" applyFill="1" applyAlignment="1">
      <alignment vertical="center"/>
    </xf>
    <xf numFmtId="43" fontId="0" fillId="0" borderId="0" xfId="3" applyFont="1" applyFill="1" applyAlignment="1">
      <alignment vertical="center"/>
    </xf>
    <xf numFmtId="9" fontId="0" fillId="0" borderId="0" xfId="2" applyFont="1" applyFill="1" applyAlignment="1">
      <alignment vertical="center"/>
    </xf>
    <xf numFmtId="166" fontId="25" fillId="0" borderId="0" xfId="0" applyFont="1" applyFill="1" applyAlignment="1">
      <alignment vertical="center" wrapText="1"/>
    </xf>
    <xf numFmtId="2" fontId="8" fillId="3" borderId="0" xfId="1" applyNumberFormat="1" applyFont="1" applyFill="1" applyBorder="1" applyAlignment="1">
      <alignment horizontal="center" vertical="center" wrapText="1"/>
    </xf>
    <xf numFmtId="2" fontId="7" fillId="10" borderId="18" xfId="0" applyNumberFormat="1" applyFont="1" applyFill="1" applyBorder="1" applyAlignment="1">
      <alignment horizontal="center" vertical="center" wrapText="1"/>
    </xf>
    <xf numFmtId="166" fontId="9" fillId="9" borderId="19" xfId="1" applyFont="1" applyFill="1" applyBorder="1" applyAlignment="1">
      <alignment horizontal="center" vertical="center" wrapText="1"/>
    </xf>
    <xf numFmtId="2" fontId="7" fillId="10" borderId="20" xfId="0" applyNumberFormat="1" applyFont="1" applyFill="1" applyBorder="1" applyAlignment="1">
      <alignment horizontal="center" vertical="center" wrapText="1"/>
    </xf>
    <xf numFmtId="2" fontId="7" fillId="9" borderId="20" xfId="0" applyNumberFormat="1" applyFont="1" applyFill="1" applyBorder="1" applyAlignment="1">
      <alignment horizontal="center" vertical="center" wrapText="1"/>
    </xf>
    <xf numFmtId="2" fontId="8" fillId="3" borderId="21" xfId="1" applyNumberFormat="1" applyFont="1" applyFill="1" applyBorder="1" applyAlignment="1">
      <alignment horizontal="center" vertical="center" wrapText="1"/>
    </xf>
    <xf numFmtId="165" fontId="15" fillId="10" borderId="10" xfId="1" applyNumberFormat="1" applyFont="1" applyFill="1" applyBorder="1" applyAlignment="1">
      <alignment horizontal="left" vertical="center"/>
    </xf>
    <xf numFmtId="166" fontId="18" fillId="10" borderId="0" xfId="0" applyFont="1" applyFill="1" applyBorder="1" applyAlignment="1">
      <alignment vertical="center"/>
    </xf>
    <xf numFmtId="166" fontId="8" fillId="10" borderId="11" xfId="1" applyFont="1" applyFill="1" applyBorder="1" applyAlignment="1">
      <alignment horizontal="center" vertical="center" wrapText="1"/>
    </xf>
    <xf numFmtId="165" fontId="14" fillId="10" borderId="2" xfId="1" applyNumberFormat="1" applyFont="1" applyFill="1" applyBorder="1" applyAlignment="1">
      <alignment horizontal="center" vertical="center" wrapText="1"/>
    </xf>
    <xf numFmtId="2" fontId="8" fillId="10" borderId="2" xfId="1" applyNumberFormat="1" applyFont="1" applyFill="1" applyBorder="1" applyAlignment="1">
      <alignment horizontal="center" vertical="center" wrapText="1"/>
    </xf>
    <xf numFmtId="2" fontId="8" fillId="10" borderId="20" xfId="1" applyNumberFormat="1" applyFont="1" applyFill="1" applyBorder="1" applyAlignment="1">
      <alignment horizontal="center" vertical="center" wrapText="1"/>
    </xf>
    <xf numFmtId="165" fontId="15" fillId="3" borderId="10" xfId="1" applyNumberFormat="1" applyFont="1" applyFill="1" applyBorder="1" applyAlignment="1">
      <alignment horizontal="left" vertical="center"/>
    </xf>
    <xf numFmtId="166" fontId="18" fillId="3" borderId="0" xfId="0" applyFont="1" applyFill="1" applyBorder="1" applyAlignment="1">
      <alignment vertical="center"/>
    </xf>
    <xf numFmtId="166" fontId="8" fillId="3" borderId="11" xfId="1" applyFont="1" applyFill="1" applyBorder="1" applyAlignment="1">
      <alignment horizontal="center" vertical="center" wrapText="1"/>
    </xf>
    <xf numFmtId="9" fontId="14" fillId="3" borderId="2" xfId="1" applyNumberFormat="1" applyFont="1" applyFill="1" applyBorder="1" applyAlignment="1">
      <alignment horizontal="center" vertical="center" wrapText="1"/>
    </xf>
    <xf numFmtId="165" fontId="14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2" fontId="8" fillId="3" borderId="20" xfId="1" applyNumberFormat="1" applyFont="1" applyFill="1" applyBorder="1" applyAlignment="1">
      <alignment horizontal="center" vertical="center" wrapText="1"/>
    </xf>
    <xf numFmtId="166" fontId="9" fillId="9" borderId="2" xfId="1" applyFont="1" applyFill="1" applyBorder="1" applyAlignment="1">
      <alignment horizontal="center" vertical="center" wrapText="1"/>
    </xf>
    <xf numFmtId="166" fontId="9" fillId="9" borderId="20" xfId="1" applyFont="1" applyFill="1" applyBorder="1" applyAlignment="1">
      <alignment horizontal="center" vertical="center" wrapText="1"/>
    </xf>
    <xf numFmtId="166" fontId="26" fillId="0" borderId="0" xfId="0" applyFont="1" applyAlignment="1">
      <alignment vertical="center"/>
    </xf>
    <xf numFmtId="166" fontId="26" fillId="0" borderId="0" xfId="0" applyFont="1" applyFill="1" applyAlignment="1">
      <alignment vertical="center"/>
    </xf>
    <xf numFmtId="166" fontId="18" fillId="3" borderId="22" xfId="0" applyFont="1" applyFill="1" applyBorder="1" applyAlignment="1">
      <alignment vertical="center"/>
    </xf>
    <xf numFmtId="166" fontId="18" fillId="10" borderId="22" xfId="0" applyFont="1" applyFill="1" applyBorder="1" applyAlignment="1">
      <alignment vertical="center"/>
    </xf>
    <xf numFmtId="165" fontId="15" fillId="3" borderId="23" xfId="1" applyNumberFormat="1" applyFont="1" applyFill="1" applyBorder="1" applyAlignment="1">
      <alignment horizontal="left" vertical="center"/>
    </xf>
    <xf numFmtId="166" fontId="18" fillId="3" borderId="24" xfId="0" applyFont="1" applyFill="1" applyBorder="1" applyAlignment="1">
      <alignment vertical="center"/>
    </xf>
    <xf numFmtId="9" fontId="14" fillId="10" borderId="2" xfId="1" applyNumberFormat="1" applyFont="1" applyFill="1" applyBorder="1" applyAlignment="1">
      <alignment horizontal="center" vertical="center" wrapText="1"/>
    </xf>
    <xf numFmtId="165" fontId="15" fillId="3" borderId="25" xfId="1" applyNumberFormat="1" applyFont="1" applyFill="1" applyBorder="1" applyAlignment="1">
      <alignment horizontal="left" vertical="center"/>
    </xf>
    <xf numFmtId="166" fontId="18" fillId="3" borderId="26" xfId="0" applyFont="1" applyFill="1" applyBorder="1" applyAlignment="1">
      <alignment vertical="center"/>
    </xf>
    <xf numFmtId="166" fontId="8" fillId="3" borderId="26" xfId="1" applyFont="1" applyFill="1" applyBorder="1" applyAlignment="1">
      <alignment horizontal="center" vertical="center" wrapText="1"/>
    </xf>
    <xf numFmtId="9" fontId="14" fillId="3" borderId="26" xfId="1" applyNumberFormat="1" applyFont="1" applyFill="1" applyBorder="1" applyAlignment="1">
      <alignment horizontal="center" vertical="center" wrapText="1"/>
    </xf>
    <xf numFmtId="165" fontId="14" fillId="3" borderId="26" xfId="1" applyNumberFormat="1" applyFont="1" applyFill="1" applyBorder="1" applyAlignment="1">
      <alignment horizontal="center" vertical="center" wrapText="1"/>
    </xf>
    <xf numFmtId="2" fontId="8" fillId="3" borderId="26" xfId="1" applyNumberFormat="1" applyFont="1" applyFill="1" applyBorder="1" applyAlignment="1">
      <alignment horizontal="center" vertical="center" wrapText="1"/>
    </xf>
    <xf numFmtId="166" fontId="8" fillId="3" borderId="0" xfId="1" applyFont="1" applyFill="1" applyBorder="1" applyAlignment="1">
      <alignment horizontal="center" vertical="center" wrapText="1"/>
    </xf>
    <xf numFmtId="9" fontId="14" fillId="3" borderId="0" xfId="1" applyNumberFormat="1" applyFont="1" applyFill="1" applyBorder="1" applyAlignment="1">
      <alignment horizontal="center" vertical="center" wrapText="1"/>
    </xf>
    <xf numFmtId="165" fontId="14" fillId="3" borderId="0" xfId="1" applyNumberFormat="1" applyFont="1" applyFill="1" applyBorder="1" applyAlignment="1">
      <alignment horizontal="center" vertical="center" wrapText="1"/>
    </xf>
    <xf numFmtId="166" fontId="14" fillId="0" borderId="27" xfId="1" applyFont="1" applyFill="1" applyBorder="1" applyAlignment="1">
      <alignment horizontal="left" vertical="center"/>
    </xf>
    <xf numFmtId="166" fontId="16" fillId="0" borderId="28" xfId="1" applyFont="1" applyFill="1" applyBorder="1" applyAlignment="1">
      <alignment horizontal="left" vertical="center" wrapText="1"/>
    </xf>
    <xf numFmtId="166" fontId="17" fillId="0" borderId="28" xfId="1" applyFont="1" applyFill="1" applyBorder="1" applyAlignment="1">
      <alignment horizontal="center" vertical="center" wrapText="1"/>
    </xf>
    <xf numFmtId="2" fontId="14" fillId="0" borderId="28" xfId="2" applyNumberFormat="1" applyFont="1" applyFill="1" applyBorder="1" applyAlignment="1">
      <alignment horizontal="center" vertical="center" wrapText="1"/>
    </xf>
    <xf numFmtId="9" fontId="14" fillId="5" borderId="28" xfId="2" applyFont="1" applyFill="1" applyBorder="1" applyAlignment="1">
      <alignment horizontal="center" vertical="center" wrapText="1"/>
    </xf>
    <xf numFmtId="164" fontId="14" fillId="0" borderId="28" xfId="2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164" fontId="14" fillId="12" borderId="28" xfId="2" applyNumberFormat="1" applyFont="1" applyFill="1" applyBorder="1" applyAlignment="1">
      <alignment horizontal="center" vertical="center" wrapText="1"/>
    </xf>
    <xf numFmtId="0" fontId="14" fillId="0" borderId="28" xfId="2" applyNumberFormat="1" applyFont="1" applyFill="1" applyBorder="1" applyAlignment="1">
      <alignment horizontal="center" vertical="center" wrapText="1"/>
    </xf>
    <xf numFmtId="9" fontId="14" fillId="0" borderId="28" xfId="2" applyFont="1" applyFill="1" applyBorder="1" applyAlignment="1">
      <alignment horizontal="center" vertical="center" wrapText="1"/>
    </xf>
    <xf numFmtId="9" fontId="14" fillId="0" borderId="28" xfId="2" applyNumberFormat="1" applyFont="1" applyFill="1" applyBorder="1" applyAlignment="1">
      <alignment horizontal="center" vertical="center" wrapText="1"/>
    </xf>
    <xf numFmtId="9" fontId="14" fillId="12" borderId="28" xfId="2" applyFont="1" applyFill="1" applyBorder="1" applyAlignment="1">
      <alignment horizontal="center" vertical="center" wrapText="1"/>
    </xf>
    <xf numFmtId="0" fontId="14" fillId="0" borderId="28" xfId="3" applyNumberFormat="1" applyFont="1" applyFill="1" applyBorder="1" applyAlignment="1">
      <alignment horizontal="center" vertical="center" wrapText="1"/>
    </xf>
    <xf numFmtId="166" fontId="26" fillId="0" borderId="28" xfId="0" applyFont="1" applyBorder="1" applyAlignment="1">
      <alignment vertical="center"/>
    </xf>
    <xf numFmtId="166" fontId="26" fillId="0" borderId="28" xfId="0" applyFont="1" applyBorder="1" applyAlignment="1">
      <alignment vertical="center" wrapText="1"/>
    </xf>
    <xf numFmtId="9" fontId="26" fillId="0" borderId="28" xfId="2" applyFont="1" applyBorder="1" applyAlignment="1">
      <alignment horizontal="center" vertical="center" wrapText="1"/>
    </xf>
    <xf numFmtId="166" fontId="26" fillId="0" borderId="28" xfId="0" applyFont="1" applyBorder="1" applyAlignment="1">
      <alignment horizontal="center" vertical="center" wrapText="1"/>
    </xf>
    <xf numFmtId="0" fontId="26" fillId="0" borderId="28" xfId="2" applyNumberFormat="1" applyFont="1" applyBorder="1" applyAlignment="1">
      <alignment horizontal="center" vertical="center" wrapText="1"/>
    </xf>
    <xf numFmtId="166" fontId="8" fillId="3" borderId="30" xfId="1" applyFont="1" applyFill="1" applyBorder="1" applyAlignment="1">
      <alignment horizontal="center" vertical="center" wrapText="1"/>
    </xf>
    <xf numFmtId="9" fontId="14" fillId="3" borderId="31" xfId="1" applyNumberFormat="1" applyFont="1" applyFill="1" applyBorder="1" applyAlignment="1">
      <alignment horizontal="center" vertical="center" wrapText="1"/>
    </xf>
    <xf numFmtId="165" fontId="14" fillId="3" borderId="31" xfId="1" applyNumberFormat="1" applyFont="1" applyFill="1" applyBorder="1" applyAlignment="1">
      <alignment horizontal="center" vertical="center" wrapText="1"/>
    </xf>
    <xf numFmtId="2" fontId="8" fillId="3" borderId="31" xfId="1" applyNumberFormat="1" applyFont="1" applyFill="1" applyBorder="1" applyAlignment="1">
      <alignment horizontal="center" vertical="center" wrapText="1"/>
    </xf>
    <xf numFmtId="2" fontId="8" fillId="3" borderId="32" xfId="1" applyNumberFormat="1" applyFont="1" applyFill="1" applyBorder="1" applyAlignment="1">
      <alignment horizontal="center" vertical="center" wrapText="1"/>
    </xf>
    <xf numFmtId="166" fontId="14" fillId="0" borderId="33" xfId="1" applyFont="1" applyFill="1" applyBorder="1" applyAlignment="1">
      <alignment horizontal="left" vertical="center"/>
    </xf>
    <xf numFmtId="166" fontId="16" fillId="0" borderId="34" xfId="1" applyFont="1" applyFill="1" applyBorder="1" applyAlignment="1">
      <alignment horizontal="left" vertical="center" wrapText="1"/>
    </xf>
    <xf numFmtId="166" fontId="17" fillId="0" borderId="34" xfId="1" applyFont="1" applyFill="1" applyBorder="1" applyAlignment="1">
      <alignment horizontal="center" vertical="center" wrapText="1"/>
    </xf>
    <xf numFmtId="9" fontId="14" fillId="0" borderId="34" xfId="2" applyFont="1" applyFill="1" applyBorder="1" applyAlignment="1">
      <alignment horizontal="center" vertical="center" wrapText="1"/>
    </xf>
    <xf numFmtId="9" fontId="14" fillId="12" borderId="34" xfId="2" applyFont="1" applyFill="1" applyBorder="1" applyAlignment="1">
      <alignment horizontal="center" vertical="center" wrapText="1"/>
    </xf>
    <xf numFmtId="2" fontId="14" fillId="0" borderId="34" xfId="2" applyNumberFormat="1" applyFont="1" applyFill="1" applyBorder="1" applyAlignment="1">
      <alignment horizontal="center" vertical="center" wrapText="1"/>
    </xf>
    <xf numFmtId="9" fontId="14" fillId="5" borderId="34" xfId="2" applyFont="1" applyFill="1" applyBorder="1" applyAlignment="1">
      <alignment horizontal="center" vertical="center" wrapText="1"/>
    </xf>
    <xf numFmtId="164" fontId="14" fillId="0" borderId="34" xfId="2" applyNumberFormat="1" applyFont="1" applyFill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horizontal="center" vertical="center" wrapText="1"/>
    </xf>
    <xf numFmtId="166" fontId="24" fillId="0" borderId="34" xfId="1" applyFont="1" applyFill="1" applyBorder="1" applyAlignment="1">
      <alignment horizontal="left" vertical="center" wrapText="1"/>
    </xf>
    <xf numFmtId="0" fontId="14" fillId="0" borderId="34" xfId="3" applyNumberFormat="1" applyFont="1" applyFill="1" applyBorder="1" applyAlignment="1">
      <alignment horizontal="center" vertical="center" wrapText="1"/>
    </xf>
    <xf numFmtId="9" fontId="14" fillId="0" borderId="34" xfId="2" quotePrefix="1" applyFont="1" applyFill="1" applyBorder="1" applyAlignment="1">
      <alignment horizontal="center" vertical="center" wrapText="1"/>
    </xf>
    <xf numFmtId="0" fontId="14" fillId="0" borderId="34" xfId="2" applyNumberFormat="1" applyFont="1" applyFill="1" applyBorder="1" applyAlignment="1">
      <alignment horizontal="center" vertical="center" wrapText="1"/>
    </xf>
    <xf numFmtId="10" fontId="14" fillId="0" borderId="34" xfId="2" applyNumberFormat="1" applyFont="1" applyFill="1" applyBorder="1" applyAlignment="1">
      <alignment horizontal="center" vertical="center" wrapText="1"/>
    </xf>
    <xf numFmtId="10" fontId="14" fillId="12" borderId="34" xfId="2" applyNumberFormat="1" applyFont="1" applyFill="1" applyBorder="1" applyAlignment="1">
      <alignment horizontal="center" vertical="center" wrapText="1"/>
    </xf>
    <xf numFmtId="168" fontId="14" fillId="0" borderId="34" xfId="4" applyNumberFormat="1" applyFont="1" applyFill="1" applyBorder="1" applyAlignment="1">
      <alignment horizontal="center" vertical="center" wrapText="1"/>
    </xf>
    <xf numFmtId="9" fontId="14" fillId="0" borderId="34" xfId="1" applyNumberFormat="1" applyFont="1" applyFill="1" applyBorder="1" applyAlignment="1">
      <alignment horizontal="center" vertical="center" wrapText="1"/>
    </xf>
    <xf numFmtId="9" fontId="14" fillId="5" borderId="34" xfId="2" quotePrefix="1" applyFont="1" applyFill="1" applyBorder="1" applyAlignment="1">
      <alignment horizontal="center" vertical="center" wrapText="1"/>
    </xf>
    <xf numFmtId="164" fontId="14" fillId="12" borderId="34" xfId="2" applyNumberFormat="1" applyFont="1" applyFill="1" applyBorder="1" applyAlignment="1">
      <alignment horizontal="center" vertical="center" wrapText="1"/>
    </xf>
    <xf numFmtId="165" fontId="14" fillId="0" borderId="34" xfId="0" applyNumberFormat="1" applyFont="1" applyFill="1" applyBorder="1" applyAlignment="1">
      <alignment horizontal="center" vertical="center" wrapText="1"/>
    </xf>
    <xf numFmtId="171" fontId="14" fillId="0" borderId="34" xfId="2" applyNumberFormat="1" applyFont="1" applyFill="1" applyBorder="1" applyAlignment="1">
      <alignment horizontal="center" vertical="center" wrapText="1"/>
    </xf>
    <xf numFmtId="49" fontId="14" fillId="0" borderId="34" xfId="2" applyNumberFormat="1" applyFont="1" applyFill="1" applyBorder="1" applyAlignment="1">
      <alignment horizontal="center" vertical="center" wrapText="1"/>
    </xf>
    <xf numFmtId="167" fontId="14" fillId="10" borderId="2" xfId="3" applyNumberFormat="1" applyFont="1" applyFill="1" applyBorder="1" applyAlignment="1">
      <alignment horizontal="center" vertical="center" wrapText="1"/>
    </xf>
    <xf numFmtId="2" fontId="14" fillId="12" borderId="34" xfId="0" applyNumberFormat="1" applyFont="1" applyFill="1" applyBorder="1" applyAlignment="1">
      <alignment horizontal="center" vertical="center" wrapText="1"/>
    </xf>
    <xf numFmtId="167" fontId="14" fillId="0" borderId="34" xfId="3" applyNumberFormat="1" applyFont="1" applyFill="1" applyBorder="1" applyAlignment="1">
      <alignment horizontal="center" vertical="center" wrapText="1"/>
    </xf>
    <xf numFmtId="1" fontId="14" fillId="0" borderId="34" xfId="3" applyNumberFormat="1" applyFont="1" applyFill="1" applyBorder="1" applyAlignment="1">
      <alignment horizontal="center" vertical="center" wrapText="1"/>
    </xf>
    <xf numFmtId="2" fontId="14" fillId="0" borderId="34" xfId="0" quotePrefix="1" applyNumberFormat="1" applyFont="1" applyFill="1" applyBorder="1" applyAlignment="1">
      <alignment horizontal="center" vertical="center" wrapText="1"/>
    </xf>
    <xf numFmtId="166" fontId="0" fillId="0" borderId="34" xfId="0" applyFont="1" applyBorder="1" applyAlignment="1">
      <alignment vertical="center"/>
    </xf>
    <xf numFmtId="9" fontId="14" fillId="0" borderId="29" xfId="2" applyFont="1" applyFill="1" applyBorder="1" applyAlignment="1">
      <alignment horizontal="left" vertical="center" wrapText="1"/>
    </xf>
    <xf numFmtId="166" fontId="22" fillId="0" borderId="0" xfId="0" applyFont="1" applyBorder="1" applyAlignment="1">
      <alignment horizontal="left" vertical="center" wrapText="1"/>
    </xf>
    <xf numFmtId="2" fontId="7" fillId="10" borderId="18" xfId="0" applyNumberFormat="1" applyFont="1" applyFill="1" applyBorder="1" applyAlignment="1">
      <alignment horizontal="left" vertical="center" wrapText="1"/>
    </xf>
    <xf numFmtId="166" fontId="9" fillId="9" borderId="19" xfId="1" applyFont="1" applyFill="1" applyBorder="1" applyAlignment="1">
      <alignment horizontal="left" vertical="center" wrapText="1"/>
    </xf>
    <xf numFmtId="2" fontId="7" fillId="10" borderId="20" xfId="0" applyNumberFormat="1" applyFont="1" applyFill="1" applyBorder="1" applyAlignment="1">
      <alignment horizontal="left" vertical="center" wrapText="1"/>
    </xf>
    <xf numFmtId="2" fontId="7" fillId="9" borderId="20" xfId="0" applyNumberFormat="1" applyFont="1" applyFill="1" applyBorder="1" applyAlignment="1">
      <alignment horizontal="left" vertical="center" wrapText="1"/>
    </xf>
    <xf numFmtId="2" fontId="8" fillId="3" borderId="20" xfId="1" applyNumberFormat="1" applyFont="1" applyFill="1" applyBorder="1" applyAlignment="1">
      <alignment horizontal="left" vertical="center" wrapText="1"/>
    </xf>
    <xf numFmtId="164" fontId="14" fillId="0" borderId="29" xfId="2" applyNumberFormat="1" applyFont="1" applyFill="1" applyBorder="1" applyAlignment="1">
      <alignment horizontal="left" vertical="center" wrapText="1"/>
    </xf>
    <xf numFmtId="2" fontId="8" fillId="10" borderId="20" xfId="1" applyNumberFormat="1" applyFont="1" applyFill="1" applyBorder="1" applyAlignment="1">
      <alignment horizontal="left" vertical="center" wrapText="1"/>
    </xf>
    <xf numFmtId="2" fontId="8" fillId="3" borderId="26" xfId="1" applyNumberFormat="1" applyFont="1" applyFill="1" applyBorder="1" applyAlignment="1">
      <alignment horizontal="left" vertical="center" wrapText="1"/>
    </xf>
    <xf numFmtId="2" fontId="8" fillId="3" borderId="0" xfId="1" applyNumberFormat="1" applyFont="1" applyFill="1" applyBorder="1" applyAlignment="1">
      <alignment horizontal="left" vertical="center" wrapText="1"/>
    </xf>
    <xf numFmtId="166" fontId="26" fillId="0" borderId="29" xfId="0" applyFont="1" applyBorder="1" applyAlignment="1">
      <alignment horizontal="left" vertical="center"/>
    </xf>
    <xf numFmtId="166" fontId="9" fillId="9" borderId="20" xfId="1" applyFont="1" applyFill="1" applyBorder="1" applyAlignment="1">
      <alignment horizontal="left" vertical="center" wrapText="1"/>
    </xf>
    <xf numFmtId="2" fontId="8" fillId="3" borderId="32" xfId="1" applyNumberFormat="1" applyFont="1" applyFill="1" applyBorder="1" applyAlignment="1">
      <alignment horizontal="left" vertical="center" wrapText="1"/>
    </xf>
    <xf numFmtId="9" fontId="14" fillId="0" borderId="35" xfId="2" applyFont="1" applyFill="1" applyBorder="1" applyAlignment="1">
      <alignment horizontal="left" vertical="center" wrapText="1"/>
    </xf>
    <xf numFmtId="10" fontId="14" fillId="0" borderId="35" xfId="2" applyNumberFormat="1" applyFont="1" applyFill="1" applyBorder="1" applyAlignment="1">
      <alignment horizontal="left" vertical="center" wrapText="1"/>
    </xf>
    <xf numFmtId="2" fontId="8" fillId="3" borderId="21" xfId="1" applyNumberFormat="1" applyFont="1" applyFill="1" applyBorder="1" applyAlignment="1">
      <alignment horizontal="left" vertical="center" wrapText="1"/>
    </xf>
    <xf numFmtId="164" fontId="14" fillId="0" borderId="35" xfId="2" applyNumberFormat="1" applyFont="1" applyFill="1" applyBorder="1" applyAlignment="1">
      <alignment horizontal="left" vertical="center" wrapText="1"/>
    </xf>
    <xf numFmtId="2" fontId="14" fillId="0" borderId="35" xfId="0" applyNumberFormat="1" applyFont="1" applyFill="1" applyBorder="1" applyAlignment="1">
      <alignment horizontal="left" vertical="center" wrapText="1"/>
    </xf>
    <xf numFmtId="166" fontId="0" fillId="0" borderId="0" xfId="0" applyFont="1" applyAlignment="1">
      <alignment horizontal="left" vertical="center"/>
    </xf>
    <xf numFmtId="166" fontId="26" fillId="0" borderId="29" xfId="0" applyFont="1" applyBorder="1" applyAlignment="1">
      <alignment horizontal="left" vertical="center" wrapText="1"/>
    </xf>
    <xf numFmtId="172" fontId="14" fillId="0" borderId="34" xfId="2" applyNumberFormat="1" applyFont="1" applyFill="1" applyBorder="1" applyAlignment="1">
      <alignment horizontal="center" vertical="center" wrapText="1"/>
    </xf>
    <xf numFmtId="9" fontId="14" fillId="0" borderId="34" xfId="1" quotePrefix="1" applyNumberFormat="1" applyFont="1" applyFill="1" applyBorder="1" applyAlignment="1">
      <alignment horizontal="center" vertical="center" wrapText="1"/>
    </xf>
    <xf numFmtId="169" fontId="14" fillId="0" borderId="34" xfId="2" applyNumberFormat="1" applyFont="1" applyFill="1" applyBorder="1" applyAlignment="1">
      <alignment horizontal="center" vertical="center" wrapText="1"/>
    </xf>
    <xf numFmtId="0" fontId="14" fillId="0" borderId="34" xfId="1" quotePrefix="1" applyNumberFormat="1" applyFont="1" applyFill="1" applyBorder="1" applyAlignment="1">
      <alignment horizontal="center" vertical="center" wrapText="1"/>
    </xf>
    <xf numFmtId="166" fontId="26" fillId="0" borderId="28" xfId="0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9" fontId="26" fillId="0" borderId="28" xfId="2" applyFont="1" applyBorder="1" applyAlignment="1">
      <alignment horizontal="center" vertical="center"/>
    </xf>
    <xf numFmtId="166" fontId="0" fillId="0" borderId="0" xfId="0" applyFont="1" applyAlignment="1">
      <alignment horizontal="center" vertical="center"/>
    </xf>
    <xf numFmtId="166" fontId="16" fillId="0" borderId="0" xfId="1" applyFont="1" applyFill="1" applyBorder="1" applyAlignment="1">
      <alignment horizontal="left" vertical="center" wrapText="1"/>
    </xf>
    <xf numFmtId="166" fontId="17" fillId="0" borderId="0" xfId="1" applyFont="1" applyFill="1" applyBorder="1" applyAlignment="1">
      <alignment horizontal="center" vertical="center" wrapText="1"/>
    </xf>
    <xf numFmtId="166" fontId="26" fillId="0" borderId="28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/>
    </xf>
    <xf numFmtId="166" fontId="26" fillId="0" borderId="28" xfId="0" applyFont="1" applyFill="1" applyBorder="1" applyAlignment="1">
      <alignment horizontal="center" vertical="center" wrapText="1"/>
    </xf>
    <xf numFmtId="0" fontId="26" fillId="0" borderId="28" xfId="2" applyNumberFormat="1" applyFont="1" applyFill="1" applyBorder="1" applyAlignment="1">
      <alignment horizontal="center" vertical="center" wrapText="1"/>
    </xf>
    <xf numFmtId="9" fontId="26" fillId="0" borderId="28" xfId="2" applyFont="1" applyFill="1" applyBorder="1" applyAlignment="1">
      <alignment horizontal="center" vertical="center" wrapText="1"/>
    </xf>
    <xf numFmtId="166" fontId="26" fillId="0" borderId="28" xfId="0" applyFont="1" applyFill="1" applyBorder="1" applyAlignment="1">
      <alignment vertical="center" wrapText="1"/>
    </xf>
    <xf numFmtId="166" fontId="26" fillId="0" borderId="29" xfId="0" applyFont="1" applyFill="1" applyBorder="1" applyAlignment="1">
      <alignment horizontal="left" vertical="center"/>
    </xf>
    <xf numFmtId="0" fontId="14" fillId="0" borderId="28" xfId="3" quotePrefix="1" applyNumberFormat="1" applyFont="1" applyFill="1" applyBorder="1" applyAlignment="1">
      <alignment horizontal="center" vertical="center" wrapText="1"/>
    </xf>
    <xf numFmtId="9" fontId="14" fillId="13" borderId="28" xfId="2" applyFont="1" applyFill="1" applyBorder="1" applyAlignment="1">
      <alignment horizontal="center" vertical="center" wrapText="1"/>
    </xf>
    <xf numFmtId="9" fontId="14" fillId="13" borderId="28" xfId="2" applyNumberFormat="1" applyFont="1" applyFill="1" applyBorder="1" applyAlignment="1">
      <alignment horizontal="center" vertical="center" wrapText="1"/>
    </xf>
    <xf numFmtId="164" fontId="14" fillId="13" borderId="28" xfId="2" applyNumberFormat="1" applyFont="1" applyFill="1" applyBorder="1" applyAlignment="1">
      <alignment horizontal="center" vertical="center" wrapText="1"/>
    </xf>
    <xf numFmtId="166" fontId="26" fillId="0" borderId="28" xfId="0" quotePrefix="1" applyFont="1" applyBorder="1" applyAlignment="1">
      <alignment horizontal="center" vertical="center"/>
    </xf>
    <xf numFmtId="166" fontId="20" fillId="9" borderId="8" xfId="1" applyFont="1" applyFill="1" applyBorder="1" applyAlignment="1">
      <alignment horizontal="center" vertical="center" wrapText="1"/>
    </xf>
    <xf numFmtId="166" fontId="20" fillId="9" borderId="6" xfId="1" applyFont="1" applyFill="1" applyBorder="1" applyAlignment="1">
      <alignment horizontal="center" vertical="center" wrapText="1"/>
    </xf>
    <xf numFmtId="166" fontId="20" fillId="9" borderId="9" xfId="1" applyFont="1" applyFill="1" applyBorder="1" applyAlignment="1">
      <alignment horizontal="center" vertical="center" wrapText="1"/>
    </xf>
    <xf numFmtId="166" fontId="19" fillId="10" borderId="10" xfId="1" applyFont="1" applyFill="1" applyBorder="1" applyAlignment="1">
      <alignment horizontal="center" vertical="center" wrapText="1"/>
    </xf>
    <xf numFmtId="166" fontId="19" fillId="10" borderId="0" xfId="1" applyFont="1" applyFill="1" applyBorder="1" applyAlignment="1">
      <alignment horizontal="center" vertical="center" wrapText="1"/>
    </xf>
    <xf numFmtId="166" fontId="19" fillId="10" borderId="11" xfId="1" applyFont="1" applyFill="1" applyBorder="1" applyAlignment="1">
      <alignment horizontal="center" vertical="center" wrapText="1"/>
    </xf>
    <xf numFmtId="166" fontId="19" fillId="10" borderId="14" xfId="1" applyFont="1" applyFill="1" applyBorder="1" applyAlignment="1">
      <alignment horizontal="center" vertical="center" wrapText="1"/>
    </xf>
    <xf numFmtId="166" fontId="19" fillId="10" borderId="15" xfId="1" applyFont="1" applyFill="1" applyBorder="1" applyAlignment="1">
      <alignment horizontal="center" vertical="center" wrapText="1"/>
    </xf>
    <xf numFmtId="166" fontId="19" fillId="10" borderId="16" xfId="1" applyFont="1" applyFill="1" applyBorder="1" applyAlignment="1">
      <alignment horizontal="center" vertical="center" wrapText="1"/>
    </xf>
    <xf numFmtId="166" fontId="22" fillId="0" borderId="0" xfId="0" applyFont="1" applyBorder="1" applyAlignment="1">
      <alignment horizontal="center" vertical="center" wrapText="1"/>
    </xf>
  </cellXfs>
  <cellStyles count="5">
    <cellStyle name="Comma" xfId="3" builtinId="3"/>
    <cellStyle name="Currency" xfId="4" builtinId="4"/>
    <cellStyle name="Norm੎੎" xfId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AC923C"/>
      <color rgb="FF183D20"/>
      <color rgb="FF378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438150</xdr:rowOff>
    </xdr:from>
    <xdr:to>
      <xdr:col>1</xdr:col>
      <xdr:colOff>3303859</xdr:colOff>
      <xdr:row>0</xdr:row>
      <xdr:rowOff>1001113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438150"/>
          <a:ext cx="2964769" cy="562963"/>
        </a:xfrm>
        <a:prstGeom prst="rect">
          <a:avLst/>
        </a:prstGeom>
      </xdr:spPr>
    </xdr:pic>
    <xdr:clientData/>
  </xdr:twoCellAnchor>
  <xdr:twoCellAnchor>
    <xdr:from>
      <xdr:col>10</xdr:col>
      <xdr:colOff>676275</xdr:colOff>
      <xdr:row>0</xdr:row>
      <xdr:rowOff>342900</xdr:rowOff>
    </xdr:from>
    <xdr:to>
      <xdr:col>15</xdr:col>
      <xdr:colOff>466725</xdr:colOff>
      <xdr:row>0</xdr:row>
      <xdr:rowOff>619125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486900" y="342900"/>
          <a:ext cx="3390900" cy="2762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City Corporate Objective</a:t>
          </a:r>
        </a:p>
      </xdr:txBody>
    </xdr:sp>
    <xdr:clientData/>
  </xdr:twoCellAnchor>
  <xdr:twoCellAnchor>
    <xdr:from>
      <xdr:col>10</xdr:col>
      <xdr:colOff>685800</xdr:colOff>
      <xdr:row>0</xdr:row>
      <xdr:rowOff>685800</xdr:rowOff>
    </xdr:from>
    <xdr:to>
      <xdr:col>15</xdr:col>
      <xdr:colOff>476250</xdr:colOff>
      <xdr:row>0</xdr:row>
      <xdr:rowOff>962025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496425" y="685800"/>
          <a:ext cx="3390900" cy="276225"/>
        </a:xfrm>
        <a:prstGeom prst="rect">
          <a:avLst/>
        </a:prstGeom>
        <a:solidFill>
          <a:srgbClr val="AC92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Department Core Service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2">
      <a:dk1>
        <a:sysClr val="windowText" lastClr="000000"/>
      </a:dk1>
      <a:lt1>
        <a:sysClr val="window" lastClr="FFFFFF"/>
      </a:lt1>
      <a:dk2>
        <a:srgbClr val="9B8D8D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122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sqref="A1:P1"/>
    </sheetView>
  </sheetViews>
  <sheetFormatPr defaultColWidth="9.140625" defaultRowHeight="15" x14ac:dyDescent="0.25"/>
  <cols>
    <col min="1" max="1" width="9.7109375" style="41" customWidth="1"/>
    <col min="2" max="2" width="59.5703125" style="41" customWidth="1"/>
    <col min="3" max="3" width="5.28515625" style="41" hidden="1" customWidth="1"/>
    <col min="4" max="5" width="12" style="202" customWidth="1"/>
    <col min="6" max="7" width="10.42578125" style="202" customWidth="1"/>
    <col min="8" max="8" width="12.5703125" style="61" customWidth="1"/>
    <col min="9" max="10" width="9.7109375" style="61" customWidth="1"/>
    <col min="11" max="11" width="12.5703125" style="61" customWidth="1"/>
    <col min="12" max="12" width="12.140625" style="61" customWidth="1"/>
    <col min="13" max="13" width="9.7109375" style="61" customWidth="1"/>
    <col min="14" max="14" width="9.140625" style="41" customWidth="1"/>
    <col min="15" max="15" width="10.42578125" style="41" customWidth="1"/>
    <col min="16" max="16" width="9.140625" style="41" customWidth="1"/>
    <col min="17" max="17" width="28.7109375" style="193" customWidth="1"/>
    <col min="18" max="18" width="9.140625" style="42" customWidth="1"/>
    <col min="19" max="19" width="9.28515625" style="42" customWidth="1"/>
    <col min="20" max="20" width="14.85546875" style="42" customWidth="1"/>
    <col min="21" max="21" width="10.42578125" style="42" customWidth="1"/>
    <col min="22" max="22" width="11.140625" style="42" bestFit="1" customWidth="1"/>
    <col min="23" max="23" width="16.7109375" style="42" customWidth="1"/>
    <col min="24" max="24" width="9.28515625" style="42" customWidth="1"/>
    <col min="25" max="43" width="9.140625" style="42"/>
    <col min="44" max="16384" width="9.140625" style="41"/>
  </cols>
  <sheetData>
    <row r="1" spans="1:42" ht="108" customHeight="1" thickBot="1" x14ac:dyDescent="0.3">
      <c r="A1" s="226" t="s">
        <v>129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175"/>
      <c r="T1" s="85"/>
      <c r="W1" s="43"/>
      <c r="Z1" s="44"/>
    </row>
    <row r="2" spans="1:42" s="50" customFormat="1" ht="19.5" customHeight="1" thickBot="1" x14ac:dyDescent="0.3">
      <c r="A2" s="223" t="s">
        <v>88</v>
      </c>
      <c r="B2" s="224"/>
      <c r="C2" s="225"/>
      <c r="D2" s="66"/>
      <c r="E2" s="66"/>
      <c r="F2" s="66"/>
      <c r="G2" s="66"/>
      <c r="H2" s="67"/>
      <c r="I2" s="67"/>
      <c r="J2" s="67"/>
      <c r="K2" s="67"/>
      <c r="L2" s="67"/>
      <c r="M2" s="67"/>
      <c r="N2" s="67"/>
      <c r="O2" s="67"/>
      <c r="P2" s="87"/>
      <c r="Q2" s="176"/>
      <c r="V2" s="51"/>
      <c r="W2" s="36"/>
    </row>
    <row r="3" spans="1:42" s="46" customFormat="1" ht="31.5" x14ac:dyDescent="0.25">
      <c r="A3" s="217" t="s">
        <v>331</v>
      </c>
      <c r="B3" s="218"/>
      <c r="C3" s="219"/>
      <c r="D3" s="45" t="s">
        <v>80</v>
      </c>
      <c r="E3" s="45" t="s">
        <v>80</v>
      </c>
      <c r="F3" s="45" t="s">
        <v>80</v>
      </c>
      <c r="G3" s="45" t="s">
        <v>336</v>
      </c>
      <c r="H3" s="45" t="s">
        <v>56</v>
      </c>
      <c r="I3" s="45" t="s">
        <v>0</v>
      </c>
      <c r="J3" s="45" t="s">
        <v>57</v>
      </c>
      <c r="K3" s="45" t="s">
        <v>78</v>
      </c>
      <c r="L3" s="45" t="s">
        <v>29</v>
      </c>
      <c r="M3" s="45" t="s">
        <v>58</v>
      </c>
      <c r="N3" s="45" t="s">
        <v>59</v>
      </c>
      <c r="O3" s="45" t="s">
        <v>60</v>
      </c>
      <c r="P3" s="88" t="s">
        <v>61</v>
      </c>
      <c r="Q3" s="177" t="s">
        <v>146</v>
      </c>
      <c r="R3" s="47"/>
      <c r="S3" s="47"/>
      <c r="V3" s="43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s="50" customFormat="1" ht="3.75" customHeight="1" x14ac:dyDescent="0.25">
      <c r="A4" s="220"/>
      <c r="B4" s="221"/>
      <c r="C4" s="222"/>
      <c r="D4" s="48"/>
      <c r="E4" s="48"/>
      <c r="F4" s="48"/>
      <c r="G4" s="48"/>
      <c r="H4" s="49"/>
      <c r="I4" s="49"/>
      <c r="J4" s="49"/>
      <c r="K4" s="49"/>
      <c r="L4" s="49"/>
      <c r="M4" s="49"/>
      <c r="N4" s="49"/>
      <c r="O4" s="49"/>
      <c r="P4" s="89"/>
      <c r="Q4" s="178"/>
      <c r="V4" s="51"/>
      <c r="W4" s="36"/>
    </row>
    <row r="5" spans="1:42" s="46" customFormat="1" ht="26.25" customHeight="1" x14ac:dyDescent="0.25">
      <c r="A5" s="62">
        <v>1</v>
      </c>
      <c r="B5" s="33" t="s">
        <v>33</v>
      </c>
      <c r="C5" s="37" t="s">
        <v>15</v>
      </c>
      <c r="D5" s="52"/>
      <c r="E5" s="52"/>
      <c r="F5" s="52"/>
      <c r="G5" s="52"/>
      <c r="H5" s="53"/>
      <c r="I5" s="53"/>
      <c r="J5" s="53"/>
      <c r="K5" s="53"/>
      <c r="L5" s="53"/>
      <c r="M5" s="53"/>
      <c r="N5" s="53"/>
      <c r="O5" s="53">
        <f>AVERAGE(O6,O16,O13)</f>
        <v>0.91424057829759586</v>
      </c>
      <c r="P5" s="90"/>
      <c r="Q5" s="179"/>
      <c r="R5" s="47"/>
      <c r="S5" s="47"/>
      <c r="T5" s="54"/>
      <c r="U5" s="31"/>
      <c r="V5" s="43"/>
      <c r="W5" s="32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s="34" customFormat="1" ht="15.75" x14ac:dyDescent="0.25">
      <c r="A6" s="98">
        <v>1.1000000000000001</v>
      </c>
      <c r="B6" s="109" t="s">
        <v>104</v>
      </c>
      <c r="C6" s="100"/>
      <c r="D6" s="101"/>
      <c r="E6" s="101"/>
      <c r="F6" s="102"/>
      <c r="G6" s="102"/>
      <c r="H6" s="103"/>
      <c r="I6" s="103"/>
      <c r="J6" s="103"/>
      <c r="K6" s="103"/>
      <c r="L6" s="103"/>
      <c r="M6" s="103"/>
      <c r="N6" s="103"/>
      <c r="O6" s="103">
        <f>AVERAGE(O10,O7)</f>
        <v>0.7433333333333334</v>
      </c>
      <c r="P6" s="104"/>
      <c r="Q6" s="180"/>
      <c r="U6" s="35"/>
      <c r="W6" s="36"/>
    </row>
    <row r="7" spans="1:42" s="29" customFormat="1" ht="16.5" thickBot="1" x14ac:dyDescent="0.3">
      <c r="A7" s="92" t="s">
        <v>20</v>
      </c>
      <c r="B7" s="93" t="s">
        <v>150</v>
      </c>
      <c r="C7" s="94"/>
      <c r="D7" s="113"/>
      <c r="E7" s="95"/>
      <c r="F7" s="95"/>
      <c r="G7" s="95"/>
      <c r="H7" s="96"/>
      <c r="I7" s="96"/>
      <c r="J7" s="96"/>
      <c r="K7" s="96"/>
      <c r="L7" s="96"/>
      <c r="M7" s="96"/>
      <c r="N7" s="96"/>
      <c r="O7" s="96">
        <f>AVERAGE(O8:O9)</f>
        <v>0.5</v>
      </c>
      <c r="P7" s="97"/>
      <c r="Q7" s="182"/>
      <c r="R7" s="30"/>
      <c r="S7" s="30"/>
      <c r="T7" s="30"/>
      <c r="U7" s="31"/>
      <c r="V7" s="43"/>
      <c r="W7" s="32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30" customFormat="1" ht="26.25" customHeight="1" thickBot="1" x14ac:dyDescent="0.3">
      <c r="A8" s="123" t="s">
        <v>254</v>
      </c>
      <c r="B8" s="124" t="s">
        <v>195</v>
      </c>
      <c r="C8" s="125"/>
      <c r="D8" s="131">
        <v>1</v>
      </c>
      <c r="E8" s="131">
        <v>2</v>
      </c>
      <c r="F8" s="131">
        <v>1</v>
      </c>
      <c r="G8" s="131">
        <v>3</v>
      </c>
      <c r="H8" s="149" t="s">
        <v>93</v>
      </c>
      <c r="I8" s="131">
        <v>1</v>
      </c>
      <c r="J8" s="132" t="s">
        <v>91</v>
      </c>
      <c r="K8" s="132" t="s">
        <v>196</v>
      </c>
      <c r="L8" s="132" t="s">
        <v>103</v>
      </c>
      <c r="M8" s="134"/>
      <c r="N8" s="134"/>
      <c r="O8" s="213">
        <v>1</v>
      </c>
      <c r="P8" s="134"/>
      <c r="Q8" s="174"/>
      <c r="T8" s="82"/>
      <c r="U8" s="83"/>
      <c r="V8" s="56"/>
      <c r="W8" s="32"/>
    </row>
    <row r="9" spans="1:42" s="30" customFormat="1" ht="39" thickBot="1" x14ac:dyDescent="0.3">
      <c r="A9" s="123" t="s">
        <v>255</v>
      </c>
      <c r="B9" s="124" t="s">
        <v>197</v>
      </c>
      <c r="C9" s="125"/>
      <c r="D9" s="131" t="s">
        <v>332</v>
      </c>
      <c r="E9" s="131" t="s">
        <v>332</v>
      </c>
      <c r="F9" s="131" t="s">
        <v>332</v>
      </c>
      <c r="G9" s="131">
        <v>0</v>
      </c>
      <c r="H9" s="149" t="s">
        <v>93</v>
      </c>
      <c r="I9" s="131">
        <v>100</v>
      </c>
      <c r="J9" s="132" t="s">
        <v>91</v>
      </c>
      <c r="K9" s="132" t="s">
        <v>196</v>
      </c>
      <c r="L9" s="132" t="s">
        <v>95</v>
      </c>
      <c r="M9" s="134"/>
      <c r="N9" s="134"/>
      <c r="O9" s="213">
        <f>G9/I9</f>
        <v>0</v>
      </c>
      <c r="P9" s="134"/>
      <c r="Q9" s="174" t="s">
        <v>220</v>
      </c>
      <c r="T9" s="82"/>
      <c r="U9" s="83"/>
      <c r="V9" s="56"/>
      <c r="W9" s="32"/>
    </row>
    <row r="10" spans="1:42" s="29" customFormat="1" ht="15.75" x14ac:dyDescent="0.25">
      <c r="A10" s="92" t="s">
        <v>21</v>
      </c>
      <c r="B10" s="93" t="s">
        <v>256</v>
      </c>
      <c r="C10" s="94"/>
      <c r="D10" s="113"/>
      <c r="E10" s="95"/>
      <c r="F10" s="95"/>
      <c r="G10" s="95"/>
      <c r="H10" s="96"/>
      <c r="I10" s="96"/>
      <c r="J10" s="96"/>
      <c r="K10" s="96"/>
      <c r="L10" s="96"/>
      <c r="M10" s="96"/>
      <c r="N10" s="96"/>
      <c r="O10" s="213">
        <f>O11</f>
        <v>0.9866666666666668</v>
      </c>
      <c r="P10" s="97"/>
      <c r="Q10" s="182"/>
      <c r="R10" s="30"/>
      <c r="S10" s="30"/>
      <c r="T10" s="30"/>
      <c r="U10" s="31"/>
      <c r="V10" s="43"/>
      <c r="W10" s="32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29" customFormat="1" ht="26.25" customHeight="1" x14ac:dyDescent="0.25">
      <c r="A11" s="123"/>
      <c r="B11" s="124" t="s">
        <v>105</v>
      </c>
      <c r="C11" s="125"/>
      <c r="D11" s="126">
        <v>4.4400000000000004</v>
      </c>
      <c r="E11" s="126">
        <v>4.4400000000000004</v>
      </c>
      <c r="F11" s="126">
        <v>4.4400000000000004</v>
      </c>
      <c r="G11" s="126">
        <v>4.4400000000000004</v>
      </c>
      <c r="H11" s="127" t="s">
        <v>106</v>
      </c>
      <c r="I11" s="126">
        <v>4.5</v>
      </c>
      <c r="J11" s="128"/>
      <c r="K11" s="129" t="s">
        <v>107</v>
      </c>
      <c r="L11" s="129" t="s">
        <v>84</v>
      </c>
      <c r="M11" s="130"/>
      <c r="N11" s="130"/>
      <c r="O11" s="213">
        <f t="shared" ref="O11:O62" si="0">G11/I11</f>
        <v>0.9866666666666668</v>
      </c>
      <c r="P11" s="130"/>
      <c r="Q11" s="181"/>
      <c r="R11" s="30"/>
      <c r="S11" s="30"/>
      <c r="U11" s="31"/>
      <c r="V11" s="43"/>
      <c r="W11" s="32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29" customFormat="1" ht="26.25" customHeight="1" x14ac:dyDescent="0.25">
      <c r="A12" s="123" t="s">
        <v>334</v>
      </c>
      <c r="B12" s="203" t="s">
        <v>335</v>
      </c>
      <c r="C12" s="204"/>
      <c r="D12" s="126" t="s">
        <v>13</v>
      </c>
      <c r="E12" s="126" t="s">
        <v>13</v>
      </c>
      <c r="F12" s="126" t="s">
        <v>13</v>
      </c>
      <c r="G12" s="126" t="s">
        <v>332</v>
      </c>
      <c r="H12" s="127"/>
      <c r="I12" s="126"/>
      <c r="J12" s="128"/>
      <c r="K12" s="129"/>
      <c r="L12" s="129"/>
      <c r="M12" s="130"/>
      <c r="N12" s="130"/>
      <c r="O12" s="213"/>
      <c r="P12" s="130"/>
      <c r="Q12" s="181"/>
      <c r="R12" s="30"/>
      <c r="S12" s="30"/>
      <c r="U12" s="31"/>
      <c r="V12" s="43"/>
      <c r="W12" s="32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s="29" customFormat="1" ht="15.75" x14ac:dyDescent="0.25">
      <c r="A13" s="114">
        <v>1.2</v>
      </c>
      <c r="B13" s="115" t="s">
        <v>151</v>
      </c>
      <c r="C13" s="116"/>
      <c r="D13" s="117"/>
      <c r="E13" s="118"/>
      <c r="F13" s="118"/>
      <c r="G13" s="118"/>
      <c r="H13" s="119"/>
      <c r="I13" s="119"/>
      <c r="J13" s="119"/>
      <c r="K13" s="119"/>
      <c r="L13" s="119"/>
      <c r="M13" s="119"/>
      <c r="N13" s="119"/>
      <c r="O13" s="213">
        <f>O14</f>
        <v>1</v>
      </c>
      <c r="P13" s="119"/>
      <c r="Q13" s="183"/>
      <c r="R13" s="30"/>
      <c r="S13" s="30"/>
      <c r="T13" s="30"/>
      <c r="U13" s="31"/>
      <c r="V13" s="43"/>
      <c r="W13" s="32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s="34" customFormat="1" ht="15.75" x14ac:dyDescent="0.25">
      <c r="A14" s="92" t="s">
        <v>22</v>
      </c>
      <c r="B14" s="93" t="s">
        <v>148</v>
      </c>
      <c r="C14" s="94"/>
      <c r="D14" s="95"/>
      <c r="E14" s="95"/>
      <c r="F14" s="95"/>
      <c r="G14" s="95"/>
      <c r="H14" s="96"/>
      <c r="I14" s="96"/>
      <c r="J14" s="96"/>
      <c r="K14" s="96"/>
      <c r="L14" s="96"/>
      <c r="M14" s="96"/>
      <c r="N14" s="96"/>
      <c r="O14" s="213">
        <f>O15</f>
        <v>1</v>
      </c>
      <c r="P14" s="97"/>
      <c r="Q14" s="182"/>
      <c r="U14" s="35"/>
      <c r="W14" s="36"/>
    </row>
    <row r="15" spans="1:42" s="29" customFormat="1" ht="26.25" customHeight="1" x14ac:dyDescent="0.25">
      <c r="A15" s="123" t="s">
        <v>257</v>
      </c>
      <c r="B15" s="124" t="s">
        <v>89</v>
      </c>
      <c r="C15" s="125" t="s">
        <v>31</v>
      </c>
      <c r="D15" s="132">
        <v>1</v>
      </c>
      <c r="E15" s="132">
        <v>1</v>
      </c>
      <c r="F15" s="132">
        <v>1</v>
      </c>
      <c r="G15" s="132">
        <v>1</v>
      </c>
      <c r="H15" s="132" t="s">
        <v>93</v>
      </c>
      <c r="I15" s="132">
        <v>0.9</v>
      </c>
      <c r="J15" s="132" t="s">
        <v>76</v>
      </c>
      <c r="K15" s="132" t="s">
        <v>90</v>
      </c>
      <c r="L15" s="132" t="s">
        <v>95</v>
      </c>
      <c r="M15" s="134"/>
      <c r="N15" s="134"/>
      <c r="O15" s="213">
        <v>1</v>
      </c>
      <c r="P15" s="134"/>
      <c r="Q15" s="174"/>
      <c r="R15" s="30"/>
      <c r="S15" s="30"/>
      <c r="U15" s="31"/>
      <c r="V15" s="43"/>
      <c r="W15" s="32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s="29" customFormat="1" ht="15.75" x14ac:dyDescent="0.25">
      <c r="A16" s="98">
        <v>1.3</v>
      </c>
      <c r="B16" s="99" t="s">
        <v>130</v>
      </c>
      <c r="C16" s="120"/>
      <c r="D16" s="121"/>
      <c r="E16" s="122"/>
      <c r="F16" s="122"/>
      <c r="G16" s="122"/>
      <c r="H16" s="86"/>
      <c r="I16" s="86"/>
      <c r="J16" s="86"/>
      <c r="K16" s="86"/>
      <c r="L16" s="86"/>
      <c r="M16" s="86"/>
      <c r="N16" s="86"/>
      <c r="O16" s="213">
        <f>AVERAGE(O17,O30,O33)</f>
        <v>0.99938840155945419</v>
      </c>
      <c r="P16" s="86"/>
      <c r="Q16" s="184"/>
      <c r="R16" s="30"/>
      <c r="S16" s="30"/>
      <c r="T16" s="30"/>
      <c r="U16" s="31"/>
      <c r="V16" s="43"/>
      <c r="W16" s="32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3" s="29" customFormat="1" ht="15.75" x14ac:dyDescent="0.25">
      <c r="A17" s="92" t="s">
        <v>127</v>
      </c>
      <c r="B17" s="93" t="s">
        <v>170</v>
      </c>
      <c r="C17" s="94"/>
      <c r="D17" s="113"/>
      <c r="E17" s="95"/>
      <c r="F17" s="95"/>
      <c r="G17" s="95"/>
      <c r="H17" s="96"/>
      <c r="I17" s="96"/>
      <c r="J17" s="96"/>
      <c r="K17" s="96"/>
      <c r="L17" s="96"/>
      <c r="M17" s="96"/>
      <c r="N17" s="96"/>
      <c r="O17" s="213">
        <f>AVERAGE(O18:O29)</f>
        <v>0.94755116959064323</v>
      </c>
      <c r="P17" s="97"/>
      <c r="Q17" s="182"/>
      <c r="R17" s="30"/>
      <c r="S17" s="30"/>
      <c r="T17" s="30"/>
      <c r="U17" s="31"/>
      <c r="V17" s="43"/>
      <c r="W17" s="32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3" s="30" customFormat="1" ht="26.25" customHeight="1" x14ac:dyDescent="0.25">
      <c r="A18" s="123" t="s">
        <v>258</v>
      </c>
      <c r="B18" s="124" t="s">
        <v>37</v>
      </c>
      <c r="C18" s="125"/>
      <c r="D18" s="132">
        <v>0.88</v>
      </c>
      <c r="E18" s="132">
        <v>0.88</v>
      </c>
      <c r="F18" s="132">
        <v>0.88</v>
      </c>
      <c r="G18" s="132">
        <v>0.88</v>
      </c>
      <c r="H18" s="132" t="s">
        <v>93</v>
      </c>
      <c r="I18" s="132">
        <v>0.9</v>
      </c>
      <c r="J18" s="132" t="s">
        <v>76</v>
      </c>
      <c r="K18" s="132" t="s">
        <v>82</v>
      </c>
      <c r="L18" s="132" t="s">
        <v>84</v>
      </c>
      <c r="M18" s="134"/>
      <c r="N18" s="134"/>
      <c r="O18" s="213">
        <f t="shared" si="0"/>
        <v>0.97777777777777775</v>
      </c>
      <c r="P18" s="134"/>
      <c r="Q18" s="174"/>
      <c r="T18" s="82"/>
      <c r="U18" s="83"/>
      <c r="V18" s="56"/>
      <c r="W18" s="32"/>
    </row>
    <row r="19" spans="1:43" s="30" customFormat="1" ht="26.25" customHeight="1" x14ac:dyDescent="0.25">
      <c r="A19" s="123" t="s">
        <v>259</v>
      </c>
      <c r="B19" s="124" t="s">
        <v>38</v>
      </c>
      <c r="C19" s="125"/>
      <c r="D19" s="132">
        <v>0.91</v>
      </c>
      <c r="E19" s="132">
        <v>0.91</v>
      </c>
      <c r="F19" s="132">
        <v>0.91</v>
      </c>
      <c r="G19" s="132">
        <v>0.91</v>
      </c>
      <c r="H19" s="132" t="s">
        <v>93</v>
      </c>
      <c r="I19" s="132">
        <v>0.9</v>
      </c>
      <c r="J19" s="132" t="s">
        <v>76</v>
      </c>
      <c r="K19" s="132" t="s">
        <v>82</v>
      </c>
      <c r="L19" s="132" t="s">
        <v>84</v>
      </c>
      <c r="M19" s="134"/>
      <c r="N19" s="134"/>
      <c r="O19" s="213">
        <v>1</v>
      </c>
      <c r="P19" s="134"/>
      <c r="Q19" s="174"/>
      <c r="T19" s="82"/>
      <c r="U19" s="83"/>
      <c r="V19" s="56"/>
      <c r="W19" s="32"/>
    </row>
    <row r="20" spans="1:43" s="30" customFormat="1" ht="26.25" customHeight="1" x14ac:dyDescent="0.25">
      <c r="A20" s="123" t="s">
        <v>260</v>
      </c>
      <c r="B20" s="124" t="s">
        <v>39</v>
      </c>
      <c r="C20" s="125"/>
      <c r="D20" s="132">
        <v>0.78</v>
      </c>
      <c r="E20" s="132">
        <v>0.78</v>
      </c>
      <c r="F20" s="132">
        <v>0.78</v>
      </c>
      <c r="G20" s="132">
        <v>0.78</v>
      </c>
      <c r="H20" s="132" t="s">
        <v>93</v>
      </c>
      <c r="I20" s="132">
        <v>0.9</v>
      </c>
      <c r="J20" s="132" t="s">
        <v>76</v>
      </c>
      <c r="K20" s="132" t="s">
        <v>82</v>
      </c>
      <c r="L20" s="132" t="s">
        <v>84</v>
      </c>
      <c r="M20" s="134"/>
      <c r="N20" s="134"/>
      <c r="O20" s="213">
        <f t="shared" si="0"/>
        <v>0.8666666666666667</v>
      </c>
      <c r="P20" s="134"/>
      <c r="Q20" s="174"/>
      <c r="T20" s="82"/>
      <c r="U20" s="82"/>
      <c r="V20" s="78"/>
      <c r="W20" s="32"/>
    </row>
    <row r="21" spans="1:43" s="30" customFormat="1" ht="26.25" customHeight="1" x14ac:dyDescent="0.25">
      <c r="A21" s="123" t="s">
        <v>261</v>
      </c>
      <c r="B21" s="124" t="s">
        <v>52</v>
      </c>
      <c r="C21" s="125"/>
      <c r="D21" s="132">
        <v>0.83</v>
      </c>
      <c r="E21" s="132">
        <v>0.83</v>
      </c>
      <c r="F21" s="132">
        <v>0.83</v>
      </c>
      <c r="G21" s="132">
        <v>0.83</v>
      </c>
      <c r="H21" s="132" t="s">
        <v>93</v>
      </c>
      <c r="I21" s="132">
        <v>0.9</v>
      </c>
      <c r="J21" s="132" t="s">
        <v>76</v>
      </c>
      <c r="K21" s="132" t="s">
        <v>82</v>
      </c>
      <c r="L21" s="132" t="s">
        <v>84</v>
      </c>
      <c r="M21" s="134"/>
      <c r="N21" s="134"/>
      <c r="O21" s="213">
        <f t="shared" si="0"/>
        <v>0.92222222222222217</v>
      </c>
      <c r="P21" s="134"/>
      <c r="Q21" s="174"/>
      <c r="U21" s="55"/>
      <c r="V21" s="56"/>
      <c r="W21" s="32"/>
    </row>
    <row r="22" spans="1:43" s="29" customFormat="1" ht="26.25" customHeight="1" x14ac:dyDescent="0.25">
      <c r="A22" s="123" t="s">
        <v>262</v>
      </c>
      <c r="B22" s="124" t="s">
        <v>111</v>
      </c>
      <c r="C22" s="125"/>
      <c r="D22" s="126">
        <v>4.6399999999999997</v>
      </c>
      <c r="E22" s="126">
        <v>4.6399999999999997</v>
      </c>
      <c r="F22" s="126">
        <v>4.6399999999999997</v>
      </c>
      <c r="G22" s="126">
        <v>4.6399999999999997</v>
      </c>
      <c r="H22" s="132" t="s">
        <v>93</v>
      </c>
      <c r="I22" s="126">
        <v>4.5</v>
      </c>
      <c r="J22" s="128"/>
      <c r="K22" s="129" t="s">
        <v>107</v>
      </c>
      <c r="L22" s="129" t="s">
        <v>84</v>
      </c>
      <c r="M22" s="134"/>
      <c r="N22" s="134"/>
      <c r="O22" s="213">
        <v>1</v>
      </c>
      <c r="P22" s="134"/>
      <c r="Q22" s="174"/>
      <c r="R22" s="30"/>
      <c r="S22" s="30"/>
      <c r="U22" s="31"/>
      <c r="V22" s="43"/>
      <c r="W22" s="32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3" s="29" customFormat="1" ht="26.25" customHeight="1" x14ac:dyDescent="0.25">
      <c r="A23" s="123" t="s">
        <v>263</v>
      </c>
      <c r="B23" s="124" t="s">
        <v>183</v>
      </c>
      <c r="C23" s="125" t="s">
        <v>31</v>
      </c>
      <c r="D23" s="132">
        <v>0.88100000000000001</v>
      </c>
      <c r="E23" s="132">
        <v>0.88</v>
      </c>
      <c r="F23" s="132">
        <v>0.93</v>
      </c>
      <c r="G23" s="132">
        <v>0.93</v>
      </c>
      <c r="H23" s="132" t="s">
        <v>93</v>
      </c>
      <c r="I23" s="132">
        <v>0.95</v>
      </c>
      <c r="J23" s="132" t="s">
        <v>76</v>
      </c>
      <c r="K23" s="132" t="s">
        <v>94</v>
      </c>
      <c r="L23" s="132" t="s">
        <v>95</v>
      </c>
      <c r="M23" s="134"/>
      <c r="N23" s="134"/>
      <c r="O23" s="213">
        <f t="shared" si="0"/>
        <v>0.97894736842105268</v>
      </c>
      <c r="P23" s="134"/>
      <c r="Q23" s="174" t="s">
        <v>248</v>
      </c>
      <c r="R23" s="30"/>
      <c r="S23" s="30"/>
      <c r="T23" s="30"/>
      <c r="U23" s="31"/>
      <c r="V23" s="43"/>
      <c r="W23" s="32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3" s="29" customFormat="1" ht="26.25" customHeight="1" x14ac:dyDescent="0.25">
      <c r="A24" s="123" t="s">
        <v>264</v>
      </c>
      <c r="B24" s="124" t="s">
        <v>184</v>
      </c>
      <c r="C24" s="125"/>
      <c r="D24" s="132">
        <v>0.96499999999999997</v>
      </c>
      <c r="E24" s="132">
        <v>0.97</v>
      </c>
      <c r="F24" s="132">
        <v>0.97</v>
      </c>
      <c r="G24" s="132">
        <v>0.97</v>
      </c>
      <c r="H24" s="132" t="s">
        <v>93</v>
      </c>
      <c r="I24" s="132">
        <v>0.95</v>
      </c>
      <c r="J24" s="132" t="s">
        <v>76</v>
      </c>
      <c r="K24" s="132" t="s">
        <v>94</v>
      </c>
      <c r="L24" s="132" t="s">
        <v>95</v>
      </c>
      <c r="M24" s="134"/>
      <c r="N24" s="134"/>
      <c r="O24" s="213">
        <v>1</v>
      </c>
      <c r="P24" s="134"/>
      <c r="Q24" s="174" t="s">
        <v>248</v>
      </c>
      <c r="R24" s="30"/>
      <c r="S24" s="30"/>
      <c r="T24" s="30"/>
      <c r="U24" s="31"/>
      <c r="V24" s="43"/>
      <c r="W24" s="32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3" s="29" customFormat="1" ht="23.25" customHeight="1" x14ac:dyDescent="0.25">
      <c r="A25" s="123" t="s">
        <v>265</v>
      </c>
      <c r="B25" s="124" t="s">
        <v>180</v>
      </c>
      <c r="C25" s="125"/>
      <c r="D25" s="132">
        <v>0.7</v>
      </c>
      <c r="E25" s="132">
        <v>0.64</v>
      </c>
      <c r="F25" s="132">
        <v>0.68</v>
      </c>
      <c r="G25" s="132">
        <v>0.95</v>
      </c>
      <c r="H25" s="132" t="s">
        <v>93</v>
      </c>
      <c r="I25" s="132">
        <v>0.95</v>
      </c>
      <c r="J25" s="132" t="s">
        <v>76</v>
      </c>
      <c r="K25" s="132" t="s">
        <v>196</v>
      </c>
      <c r="L25" s="132" t="s">
        <v>95</v>
      </c>
      <c r="M25" s="134"/>
      <c r="N25" s="134"/>
      <c r="O25" s="213">
        <f t="shared" si="0"/>
        <v>1</v>
      </c>
      <c r="P25" s="134"/>
      <c r="Q25" s="174" t="s">
        <v>249</v>
      </c>
      <c r="R25" s="30"/>
      <c r="S25" s="30"/>
      <c r="T25" s="30"/>
      <c r="U25" s="31"/>
      <c r="V25" s="43"/>
      <c r="W25" s="32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3" s="29" customFormat="1" ht="38.25" x14ac:dyDescent="0.25">
      <c r="A26" s="123" t="s">
        <v>266</v>
      </c>
      <c r="B26" s="124" t="s">
        <v>333</v>
      </c>
      <c r="C26" s="125"/>
      <c r="D26" s="131">
        <v>0</v>
      </c>
      <c r="E26" s="131">
        <v>0</v>
      </c>
      <c r="F26" s="131">
        <v>1</v>
      </c>
      <c r="G26" s="131">
        <v>1</v>
      </c>
      <c r="H26" s="131" t="s">
        <v>98</v>
      </c>
      <c r="I26" s="131">
        <v>5</v>
      </c>
      <c r="J26" s="132" t="s">
        <v>181</v>
      </c>
      <c r="K26" s="132" t="s">
        <v>246</v>
      </c>
      <c r="L26" s="132" t="s">
        <v>95</v>
      </c>
      <c r="M26" s="134"/>
      <c r="N26" s="134"/>
      <c r="O26" s="213">
        <v>1</v>
      </c>
      <c r="P26" s="134"/>
      <c r="Q26" s="174" t="s">
        <v>250</v>
      </c>
      <c r="R26" s="30"/>
      <c r="S26" s="30"/>
      <c r="T26" s="30"/>
      <c r="U26" s="31"/>
      <c r="V26" s="43"/>
      <c r="W26" s="32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3" s="29" customFormat="1" ht="26.25" customHeight="1" x14ac:dyDescent="0.25">
      <c r="A27" s="123" t="s">
        <v>267</v>
      </c>
      <c r="B27" s="124" t="s">
        <v>175</v>
      </c>
      <c r="C27" s="125" t="s">
        <v>31</v>
      </c>
      <c r="D27" s="135">
        <v>0</v>
      </c>
      <c r="E27" s="135">
        <v>2</v>
      </c>
      <c r="F27" s="135">
        <v>0</v>
      </c>
      <c r="G27" s="135">
        <v>0</v>
      </c>
      <c r="H27" s="132" t="s">
        <v>73</v>
      </c>
      <c r="I27" s="135">
        <v>5</v>
      </c>
      <c r="J27" s="132" t="s">
        <v>91</v>
      </c>
      <c r="K27" s="132" t="s">
        <v>143</v>
      </c>
      <c r="L27" s="132" t="s">
        <v>95</v>
      </c>
      <c r="M27" s="134"/>
      <c r="N27" s="134"/>
      <c r="O27" s="213">
        <v>1</v>
      </c>
      <c r="P27" s="134"/>
      <c r="Q27" s="174" t="s">
        <v>219</v>
      </c>
      <c r="R27" s="30"/>
      <c r="S27" s="30"/>
      <c r="U27" s="31"/>
      <c r="V27" s="43"/>
      <c r="W27" s="32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3" s="29" customFormat="1" ht="26.25" customHeight="1" x14ac:dyDescent="0.25">
      <c r="A28" s="123" t="s">
        <v>268</v>
      </c>
      <c r="B28" s="124" t="s">
        <v>176</v>
      </c>
      <c r="C28" s="125" t="s">
        <v>31</v>
      </c>
      <c r="D28" s="212" t="s">
        <v>13</v>
      </c>
      <c r="E28" s="212" t="s">
        <v>13</v>
      </c>
      <c r="F28" s="212" t="s">
        <v>13</v>
      </c>
      <c r="G28" s="135">
        <v>8</v>
      </c>
      <c r="H28" s="132" t="s">
        <v>73</v>
      </c>
      <c r="I28" s="135">
        <v>5</v>
      </c>
      <c r="J28" s="132" t="s">
        <v>91</v>
      </c>
      <c r="K28" s="132" t="s">
        <v>143</v>
      </c>
      <c r="L28" s="132" t="s">
        <v>95</v>
      </c>
      <c r="M28" s="134"/>
      <c r="N28" s="134"/>
      <c r="O28" s="213">
        <f>I28/G28</f>
        <v>0.625</v>
      </c>
      <c r="P28" s="134"/>
      <c r="Q28" s="174" t="s">
        <v>219</v>
      </c>
      <c r="R28" s="30"/>
      <c r="S28" s="30"/>
      <c r="U28" s="31"/>
      <c r="V28" s="43"/>
      <c r="W28" s="32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3" s="29" customFormat="1" ht="26.25" customHeight="1" x14ac:dyDescent="0.25">
      <c r="A29" s="123" t="s">
        <v>269</v>
      </c>
      <c r="B29" s="124" t="s">
        <v>177</v>
      </c>
      <c r="C29" s="125" t="s">
        <v>31</v>
      </c>
      <c r="D29" s="212" t="s">
        <v>13</v>
      </c>
      <c r="E29" s="212" t="s">
        <v>13</v>
      </c>
      <c r="F29" s="212" t="s">
        <v>13</v>
      </c>
      <c r="G29" s="135">
        <v>5</v>
      </c>
      <c r="H29" s="132" t="s">
        <v>73</v>
      </c>
      <c r="I29" s="135">
        <v>5</v>
      </c>
      <c r="J29" s="132" t="s">
        <v>76</v>
      </c>
      <c r="K29" s="132" t="s">
        <v>144</v>
      </c>
      <c r="L29" s="132" t="s">
        <v>95</v>
      </c>
      <c r="M29" s="134"/>
      <c r="N29" s="134"/>
      <c r="O29" s="213">
        <f>I29/G29</f>
        <v>1</v>
      </c>
      <c r="P29" s="134"/>
      <c r="Q29" s="174" t="s">
        <v>219</v>
      </c>
      <c r="R29" s="30"/>
      <c r="S29" s="30"/>
      <c r="U29" s="31"/>
      <c r="V29" s="43"/>
      <c r="W29" s="32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3" s="34" customFormat="1" ht="16.5" thickBot="1" x14ac:dyDescent="0.3">
      <c r="A30" s="92" t="s">
        <v>131</v>
      </c>
      <c r="B30" s="93" t="s">
        <v>149</v>
      </c>
      <c r="C30" s="94"/>
      <c r="D30" s="95"/>
      <c r="E30" s="95"/>
      <c r="F30" s="95"/>
      <c r="G30" s="95"/>
      <c r="H30" s="96"/>
      <c r="I30" s="96"/>
      <c r="J30" s="96"/>
      <c r="K30" s="96"/>
      <c r="L30" s="96"/>
      <c r="M30" s="96"/>
      <c r="N30" s="96"/>
      <c r="O30" s="213">
        <f>AVERAGE(O31:O32)</f>
        <v>1.1039473684210526</v>
      </c>
      <c r="P30" s="97"/>
      <c r="Q30" s="182"/>
      <c r="U30" s="35"/>
      <c r="W30" s="36"/>
    </row>
    <row r="31" spans="1:43" s="107" customFormat="1" ht="26.25" customHeight="1" thickBot="1" x14ac:dyDescent="0.3">
      <c r="A31" s="123" t="s">
        <v>270</v>
      </c>
      <c r="B31" s="136" t="s">
        <v>247</v>
      </c>
      <c r="C31" s="136"/>
      <c r="D31" s="199" t="s">
        <v>332</v>
      </c>
      <c r="E31" s="199" t="s">
        <v>332</v>
      </c>
      <c r="F31" s="199" t="s">
        <v>332</v>
      </c>
      <c r="G31" s="216" t="s">
        <v>337</v>
      </c>
      <c r="H31" s="149" t="s">
        <v>93</v>
      </c>
      <c r="I31" s="138">
        <v>0.95</v>
      </c>
      <c r="J31" s="138" t="s">
        <v>76</v>
      </c>
      <c r="K31" s="137" t="s">
        <v>182</v>
      </c>
      <c r="L31" s="139" t="s">
        <v>136</v>
      </c>
      <c r="M31" s="134"/>
      <c r="N31" s="134"/>
      <c r="O31" s="213">
        <f>G31/I31</f>
        <v>0.95789473684210535</v>
      </c>
      <c r="P31" s="134"/>
      <c r="Q31" s="185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</row>
    <row r="32" spans="1:43" s="107" customFormat="1" ht="24" customHeight="1" thickBot="1" x14ac:dyDescent="0.3">
      <c r="A32" s="123" t="s">
        <v>271</v>
      </c>
      <c r="B32" s="205" t="s">
        <v>185</v>
      </c>
      <c r="C32" s="136"/>
      <c r="D32" s="200">
        <v>6</v>
      </c>
      <c r="E32" s="200">
        <v>10</v>
      </c>
      <c r="F32" s="200">
        <v>5</v>
      </c>
      <c r="G32" s="200">
        <v>4</v>
      </c>
      <c r="H32" s="149" t="s">
        <v>98</v>
      </c>
      <c r="I32" s="140">
        <v>5</v>
      </c>
      <c r="J32" s="138" t="s">
        <v>91</v>
      </c>
      <c r="K32" s="137" t="s">
        <v>196</v>
      </c>
      <c r="L32" s="139" t="s">
        <v>136</v>
      </c>
      <c r="M32" s="134"/>
      <c r="N32" s="134"/>
      <c r="O32" s="213">
        <f>I32/G32</f>
        <v>1.25</v>
      </c>
      <c r="P32" s="134"/>
      <c r="Q32" s="194" t="s">
        <v>221</v>
      </c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</row>
    <row r="33" spans="1:43" s="34" customFormat="1" ht="16.5" thickBot="1" x14ac:dyDescent="0.3">
      <c r="A33" s="92" t="s">
        <v>132</v>
      </c>
      <c r="B33" s="93" t="s">
        <v>171</v>
      </c>
      <c r="C33" s="94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213">
        <f>AVERAGE(O34:O39)</f>
        <v>0.94666666666666666</v>
      </c>
      <c r="P33" s="97"/>
      <c r="Q33" s="182"/>
      <c r="U33" s="35"/>
      <c r="W33" s="36"/>
    </row>
    <row r="34" spans="1:43" s="107" customFormat="1" ht="24" customHeight="1" thickBot="1" x14ac:dyDescent="0.3">
      <c r="A34" s="123" t="s">
        <v>272</v>
      </c>
      <c r="B34" s="136" t="s">
        <v>226</v>
      </c>
      <c r="C34" s="136"/>
      <c r="D34" s="201">
        <v>0.89</v>
      </c>
      <c r="E34" s="201">
        <v>0.91</v>
      </c>
      <c r="F34" s="201">
        <v>0.84</v>
      </c>
      <c r="G34" s="201">
        <v>0.84</v>
      </c>
      <c r="H34" s="149" t="s">
        <v>93</v>
      </c>
      <c r="I34" s="138">
        <v>0.15</v>
      </c>
      <c r="J34" s="138" t="s">
        <v>76</v>
      </c>
      <c r="K34" s="137" t="s">
        <v>144</v>
      </c>
      <c r="L34" s="139" t="s">
        <v>136</v>
      </c>
      <c r="M34" s="134"/>
      <c r="N34" s="134"/>
      <c r="O34" s="213">
        <v>1</v>
      </c>
      <c r="P34" s="134"/>
      <c r="Q34" s="194" t="s">
        <v>227</v>
      </c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</row>
    <row r="35" spans="1:43" s="107" customFormat="1" ht="24" customHeight="1" thickBot="1" x14ac:dyDescent="0.3">
      <c r="A35" s="123" t="s">
        <v>273</v>
      </c>
      <c r="B35" s="136" t="s">
        <v>225</v>
      </c>
      <c r="C35" s="136"/>
      <c r="D35" s="201">
        <v>7.0000000000000007E-2</v>
      </c>
      <c r="E35" s="201">
        <v>0.08</v>
      </c>
      <c r="F35" s="201">
        <v>0.09</v>
      </c>
      <c r="G35" s="201">
        <v>0.09</v>
      </c>
      <c r="H35" s="149" t="s">
        <v>98</v>
      </c>
      <c r="I35" s="138">
        <v>0.13</v>
      </c>
      <c r="J35" s="138" t="s">
        <v>76</v>
      </c>
      <c r="K35" s="137" t="s">
        <v>144</v>
      </c>
      <c r="L35" s="139" t="s">
        <v>136</v>
      </c>
      <c r="M35" s="134"/>
      <c r="N35" s="134"/>
      <c r="O35" s="214">
        <v>1</v>
      </c>
      <c r="P35" s="134"/>
      <c r="Q35" s="194" t="s">
        <v>227</v>
      </c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</row>
    <row r="36" spans="1:43" s="107" customFormat="1" ht="24" customHeight="1" thickBot="1" x14ac:dyDescent="0.3">
      <c r="A36" s="123" t="s">
        <v>274</v>
      </c>
      <c r="B36" s="136" t="s">
        <v>224</v>
      </c>
      <c r="C36" s="136"/>
      <c r="D36" s="201">
        <v>0</v>
      </c>
      <c r="E36" s="201">
        <v>0</v>
      </c>
      <c r="F36" s="201">
        <v>0</v>
      </c>
      <c r="G36" s="201">
        <v>0</v>
      </c>
      <c r="H36" s="149" t="s">
        <v>98</v>
      </c>
      <c r="I36" s="138">
        <v>0.02</v>
      </c>
      <c r="J36" s="138" t="s">
        <v>76</v>
      </c>
      <c r="K36" s="137" t="s">
        <v>144</v>
      </c>
      <c r="L36" s="139" t="s">
        <v>136</v>
      </c>
      <c r="M36" s="134"/>
      <c r="N36" s="134"/>
      <c r="O36" s="214">
        <v>1</v>
      </c>
      <c r="P36" s="134"/>
      <c r="Q36" s="194" t="s">
        <v>227</v>
      </c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</row>
    <row r="37" spans="1:43" s="107" customFormat="1" ht="24" customHeight="1" thickBot="1" x14ac:dyDescent="0.3">
      <c r="A37" s="123" t="s">
        <v>275</v>
      </c>
      <c r="B37" s="136" t="s">
        <v>222</v>
      </c>
      <c r="C37" s="136"/>
      <c r="D37" s="201">
        <v>0.83</v>
      </c>
      <c r="E37" s="201">
        <v>0.77</v>
      </c>
      <c r="F37" s="201">
        <v>0.8</v>
      </c>
      <c r="G37" s="201">
        <v>0.94</v>
      </c>
      <c r="H37" s="149" t="s">
        <v>93</v>
      </c>
      <c r="I37" s="138">
        <v>0.6</v>
      </c>
      <c r="J37" s="138" t="s">
        <v>76</v>
      </c>
      <c r="K37" s="137" t="s">
        <v>144</v>
      </c>
      <c r="L37" s="139" t="s">
        <v>136</v>
      </c>
      <c r="M37" s="134"/>
      <c r="N37" s="134"/>
      <c r="O37" s="213">
        <v>1</v>
      </c>
      <c r="P37" s="134"/>
      <c r="Q37" s="194" t="s">
        <v>227</v>
      </c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</row>
    <row r="38" spans="1:43" s="107" customFormat="1" ht="24" customHeight="1" thickBot="1" x14ac:dyDescent="0.3">
      <c r="A38" s="123" t="s">
        <v>276</v>
      </c>
      <c r="B38" s="136" t="s">
        <v>223</v>
      </c>
      <c r="C38" s="136"/>
      <c r="D38" s="201">
        <v>0.1</v>
      </c>
      <c r="E38" s="201">
        <v>0.15</v>
      </c>
      <c r="F38" s="201">
        <v>0.11</v>
      </c>
      <c r="G38" s="201">
        <v>0.17</v>
      </c>
      <c r="H38" s="149" t="s">
        <v>93</v>
      </c>
      <c r="I38" s="138">
        <v>0.25</v>
      </c>
      <c r="J38" s="138" t="s">
        <v>76</v>
      </c>
      <c r="K38" s="137" t="s">
        <v>144</v>
      </c>
      <c r="L38" s="139" t="s">
        <v>136</v>
      </c>
      <c r="M38" s="134"/>
      <c r="N38" s="134"/>
      <c r="O38" s="213">
        <f t="shared" si="0"/>
        <v>0.68</v>
      </c>
      <c r="P38" s="134"/>
      <c r="Q38" s="194" t="s">
        <v>227</v>
      </c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</row>
    <row r="39" spans="1:43" s="108" customFormat="1" ht="24" customHeight="1" x14ac:dyDescent="0.25">
      <c r="A39" s="123" t="s">
        <v>277</v>
      </c>
      <c r="B39" s="205" t="s">
        <v>215</v>
      </c>
      <c r="C39" s="205"/>
      <c r="D39" s="206">
        <v>25</v>
      </c>
      <c r="E39" s="206">
        <v>13</v>
      </c>
      <c r="F39" s="206">
        <v>5.25</v>
      </c>
      <c r="G39" s="206">
        <v>1.75</v>
      </c>
      <c r="H39" s="207" t="s">
        <v>73</v>
      </c>
      <c r="I39" s="208">
        <v>24</v>
      </c>
      <c r="J39" s="209" t="s">
        <v>216</v>
      </c>
      <c r="K39" s="210" t="s">
        <v>143</v>
      </c>
      <c r="L39" s="207" t="s">
        <v>136</v>
      </c>
      <c r="M39" s="132"/>
      <c r="N39" s="132"/>
      <c r="O39" s="213">
        <v>1</v>
      </c>
      <c r="P39" s="132"/>
      <c r="Q39" s="211"/>
    </row>
    <row r="40" spans="1:43" s="57" customFormat="1" ht="26.25" customHeight="1" x14ac:dyDescent="0.25">
      <c r="A40" s="62">
        <v>2</v>
      </c>
      <c r="B40" s="33" t="s">
        <v>34</v>
      </c>
      <c r="C40" s="37" t="s">
        <v>15</v>
      </c>
      <c r="D40" s="105" t="s">
        <v>80</v>
      </c>
      <c r="E40" s="105" t="s">
        <v>80</v>
      </c>
      <c r="F40" s="105" t="s">
        <v>135</v>
      </c>
      <c r="G40" s="105"/>
      <c r="H40" s="105" t="s">
        <v>56</v>
      </c>
      <c r="I40" s="105" t="s">
        <v>0</v>
      </c>
      <c r="J40" s="105" t="s">
        <v>57</v>
      </c>
      <c r="K40" s="105" t="s">
        <v>78</v>
      </c>
      <c r="L40" s="105" t="s">
        <v>29</v>
      </c>
      <c r="M40" s="105" t="s">
        <v>58</v>
      </c>
      <c r="N40" s="105" t="s">
        <v>59</v>
      </c>
      <c r="O40" s="213">
        <f>AVERAGE(O41,O53,O56,O59)</f>
        <v>0.92451120360424877</v>
      </c>
      <c r="P40" s="106" t="s">
        <v>61</v>
      </c>
      <c r="Q40" s="186" t="s">
        <v>146</v>
      </c>
      <c r="U40" s="58"/>
      <c r="V40" s="59"/>
      <c r="W40" s="60"/>
    </row>
    <row r="41" spans="1:43" s="29" customFormat="1" ht="15.75" customHeight="1" x14ac:dyDescent="0.25">
      <c r="A41" s="111">
        <v>2.1</v>
      </c>
      <c r="B41" s="112" t="s">
        <v>133</v>
      </c>
      <c r="C41" s="141"/>
      <c r="D41" s="142"/>
      <c r="E41" s="142"/>
      <c r="F41" s="143"/>
      <c r="G41" s="143"/>
      <c r="H41" s="144"/>
      <c r="I41" s="144"/>
      <c r="J41" s="144"/>
      <c r="K41" s="144"/>
      <c r="L41" s="144"/>
      <c r="M41" s="144"/>
      <c r="N41" s="144"/>
      <c r="O41" s="213">
        <f>AVERAGE(O42,O46,O48,O50)</f>
        <v>0.87986299623517672</v>
      </c>
      <c r="P41" s="145"/>
      <c r="Q41" s="187"/>
      <c r="R41" s="30"/>
      <c r="S41" s="30"/>
      <c r="T41" s="30"/>
      <c r="U41" s="31"/>
      <c r="V41" s="43"/>
      <c r="W41" s="32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3" s="34" customFormat="1" ht="16.5" thickBot="1" x14ac:dyDescent="0.3">
      <c r="A42" s="92" t="s">
        <v>217</v>
      </c>
      <c r="B42" s="93" t="s">
        <v>158</v>
      </c>
      <c r="C42" s="94"/>
      <c r="D42" s="113"/>
      <c r="E42" s="113"/>
      <c r="F42" s="95"/>
      <c r="G42" s="95"/>
      <c r="H42" s="96"/>
      <c r="I42" s="96"/>
      <c r="J42" s="96"/>
      <c r="K42" s="96"/>
      <c r="L42" s="96"/>
      <c r="M42" s="96"/>
      <c r="N42" s="96"/>
      <c r="O42" s="213">
        <f>AVERAGE(O43:O45)</f>
        <v>0.63859649122807027</v>
      </c>
      <c r="P42" s="97"/>
      <c r="Q42" s="182"/>
      <c r="U42" s="35"/>
      <c r="W42" s="36"/>
    </row>
    <row r="43" spans="1:43" s="30" customFormat="1" ht="26.25" customHeight="1" thickBot="1" x14ac:dyDescent="0.3">
      <c r="A43" s="146" t="s">
        <v>278</v>
      </c>
      <c r="B43" s="155" t="s">
        <v>141</v>
      </c>
      <c r="C43" s="148"/>
      <c r="D43" s="149">
        <v>0.89090000000000003</v>
      </c>
      <c r="E43" s="149">
        <v>0.86939999999999995</v>
      </c>
      <c r="F43" s="149">
        <v>0.94230000000000003</v>
      </c>
      <c r="G43" s="149">
        <v>0.9</v>
      </c>
      <c r="H43" s="149" t="s">
        <v>93</v>
      </c>
      <c r="I43" s="149">
        <v>0.95</v>
      </c>
      <c r="J43" s="149" t="s">
        <v>76</v>
      </c>
      <c r="K43" s="149" t="s">
        <v>143</v>
      </c>
      <c r="L43" s="149" t="s">
        <v>95</v>
      </c>
      <c r="M43" s="150"/>
      <c r="N43" s="150"/>
      <c r="O43" s="213">
        <f t="shared" si="0"/>
        <v>0.94736842105263164</v>
      </c>
      <c r="P43" s="150"/>
      <c r="Q43" s="188"/>
      <c r="U43" s="55"/>
      <c r="V43" s="56"/>
      <c r="W43" s="32"/>
    </row>
    <row r="44" spans="1:43" s="30" customFormat="1" ht="26.25" customHeight="1" thickBot="1" x14ac:dyDescent="0.3">
      <c r="A44" s="146" t="s">
        <v>279</v>
      </c>
      <c r="B44" s="155" t="s">
        <v>174</v>
      </c>
      <c r="C44" s="148"/>
      <c r="D44" s="149">
        <v>0.96799999999999997</v>
      </c>
      <c r="E44" s="149">
        <v>1</v>
      </c>
      <c r="F44" s="149">
        <v>0.995</v>
      </c>
      <c r="G44" s="149">
        <v>0.92</v>
      </c>
      <c r="H44" s="149" t="s">
        <v>93</v>
      </c>
      <c r="I44" s="149">
        <v>0.95</v>
      </c>
      <c r="J44" s="149" t="s">
        <v>76</v>
      </c>
      <c r="K44" s="149" t="s">
        <v>143</v>
      </c>
      <c r="L44" s="149" t="s">
        <v>136</v>
      </c>
      <c r="M44" s="150"/>
      <c r="N44" s="150"/>
      <c r="O44" s="213">
        <f t="shared" si="0"/>
        <v>0.96842105263157907</v>
      </c>
      <c r="P44" s="150"/>
      <c r="Q44" s="188" t="s">
        <v>228</v>
      </c>
      <c r="U44" s="55"/>
      <c r="V44" s="56"/>
      <c r="W44" s="32"/>
    </row>
    <row r="45" spans="1:43" s="30" customFormat="1" ht="26.25" customHeight="1" thickBot="1" x14ac:dyDescent="0.3">
      <c r="A45" s="146" t="s">
        <v>280</v>
      </c>
      <c r="B45" s="147" t="s">
        <v>100</v>
      </c>
      <c r="C45" s="148"/>
      <c r="D45" s="156">
        <v>1</v>
      </c>
      <c r="E45" s="156">
        <v>0</v>
      </c>
      <c r="F45" s="156">
        <v>1</v>
      </c>
      <c r="G45" s="156">
        <v>1</v>
      </c>
      <c r="H45" s="157" t="s">
        <v>99</v>
      </c>
      <c r="I45" s="158">
        <v>0</v>
      </c>
      <c r="J45" s="149" t="s">
        <v>91</v>
      </c>
      <c r="K45" s="149" t="s">
        <v>101</v>
      </c>
      <c r="L45" s="149" t="s">
        <v>95</v>
      </c>
      <c r="M45" s="150"/>
      <c r="N45" s="150"/>
      <c r="O45" s="213">
        <v>0</v>
      </c>
      <c r="P45" s="150"/>
      <c r="Q45" s="188" t="s">
        <v>229</v>
      </c>
      <c r="U45" s="55"/>
      <c r="V45" s="56"/>
      <c r="W45" s="32"/>
    </row>
    <row r="46" spans="1:43" s="34" customFormat="1" ht="16.5" thickBot="1" x14ac:dyDescent="0.3">
      <c r="A46" s="92" t="s">
        <v>218</v>
      </c>
      <c r="B46" s="93" t="s">
        <v>157</v>
      </c>
      <c r="C46" s="94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213">
        <f>O47</f>
        <v>0.94666666666666666</v>
      </c>
      <c r="P46" s="97"/>
      <c r="Q46" s="182"/>
      <c r="U46" s="35"/>
      <c r="W46" s="36"/>
    </row>
    <row r="47" spans="1:43" s="29" customFormat="1" ht="26.25" customHeight="1" thickBot="1" x14ac:dyDescent="0.3">
      <c r="A47" s="146" t="s">
        <v>281</v>
      </c>
      <c r="B47" s="147" t="s">
        <v>142</v>
      </c>
      <c r="C47" s="148" t="s">
        <v>31</v>
      </c>
      <c r="D47" s="149">
        <v>0.78</v>
      </c>
      <c r="E47" s="149">
        <v>0.64</v>
      </c>
      <c r="F47" s="149">
        <v>0.76</v>
      </c>
      <c r="G47" s="149">
        <v>0.71</v>
      </c>
      <c r="H47" s="149" t="s">
        <v>77</v>
      </c>
      <c r="I47" s="149">
        <v>0.75</v>
      </c>
      <c r="J47" s="149" t="s">
        <v>76</v>
      </c>
      <c r="K47" s="149" t="s">
        <v>81</v>
      </c>
      <c r="L47" s="149" t="s">
        <v>95</v>
      </c>
      <c r="M47" s="150"/>
      <c r="N47" s="150"/>
      <c r="O47" s="213">
        <f t="shared" si="0"/>
        <v>0.94666666666666666</v>
      </c>
      <c r="P47" s="150"/>
      <c r="Q47" s="188"/>
      <c r="R47" s="30"/>
      <c r="S47" s="80"/>
      <c r="T47" s="80"/>
      <c r="U47" s="81"/>
      <c r="V47" s="43"/>
      <c r="W47" s="32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3" s="34" customFormat="1" ht="16.5" thickBot="1" x14ac:dyDescent="0.3">
      <c r="A48" s="92" t="s">
        <v>109</v>
      </c>
      <c r="B48" s="93" t="s">
        <v>153</v>
      </c>
      <c r="C48" s="94"/>
      <c r="D48" s="95"/>
      <c r="E48" s="95"/>
      <c r="F48" s="95"/>
      <c r="G48" s="95"/>
      <c r="H48" s="96"/>
      <c r="I48" s="96"/>
      <c r="J48" s="96"/>
      <c r="K48" s="96"/>
      <c r="L48" s="96"/>
      <c r="M48" s="96"/>
      <c r="N48" s="96"/>
      <c r="O48" s="213">
        <f>O49</f>
        <v>1</v>
      </c>
      <c r="P48" s="97"/>
      <c r="Q48" s="182"/>
      <c r="U48" s="35"/>
      <c r="W48" s="36"/>
    </row>
    <row r="49" spans="1:42" s="30" customFormat="1" ht="26.25" customHeight="1" thickBot="1" x14ac:dyDescent="0.3">
      <c r="A49" s="146" t="s">
        <v>282</v>
      </c>
      <c r="B49" s="147" t="s">
        <v>198</v>
      </c>
      <c r="C49" s="148"/>
      <c r="D49" s="149">
        <v>1</v>
      </c>
      <c r="E49" s="149">
        <v>1</v>
      </c>
      <c r="F49" s="149">
        <v>1</v>
      </c>
      <c r="G49" s="149">
        <v>1</v>
      </c>
      <c r="H49" s="157" t="s">
        <v>99</v>
      </c>
      <c r="I49" s="149">
        <v>1</v>
      </c>
      <c r="J49" s="149" t="s">
        <v>76</v>
      </c>
      <c r="K49" s="149" t="s">
        <v>199</v>
      </c>
      <c r="L49" s="149" t="s">
        <v>95</v>
      </c>
      <c r="M49" s="150"/>
      <c r="N49" s="150"/>
      <c r="O49" s="213">
        <f t="shared" si="0"/>
        <v>1</v>
      </c>
      <c r="P49" s="150"/>
      <c r="Q49" s="188" t="s">
        <v>230</v>
      </c>
      <c r="U49" s="55"/>
      <c r="V49" s="56"/>
      <c r="W49" s="32"/>
    </row>
    <row r="50" spans="1:42" s="34" customFormat="1" ht="16.5" thickBot="1" x14ac:dyDescent="0.3">
      <c r="A50" s="92" t="s">
        <v>110</v>
      </c>
      <c r="B50" s="93" t="s">
        <v>172</v>
      </c>
      <c r="C50" s="94"/>
      <c r="D50" s="95"/>
      <c r="E50" s="95"/>
      <c r="F50" s="95"/>
      <c r="G50" s="95"/>
      <c r="H50" s="96"/>
      <c r="I50" s="96"/>
      <c r="J50" s="96"/>
      <c r="K50" s="96"/>
      <c r="L50" s="96"/>
      <c r="M50" s="96"/>
      <c r="N50" s="96"/>
      <c r="O50" s="213">
        <f>AVERAGE(O51:O52)</f>
        <v>0.93418882704596995</v>
      </c>
      <c r="P50" s="97"/>
      <c r="Q50" s="182"/>
      <c r="U50" s="35"/>
      <c r="W50" s="36"/>
    </row>
    <row r="51" spans="1:42" s="30" customFormat="1" ht="26.25" customHeight="1" thickBot="1" x14ac:dyDescent="0.3">
      <c r="A51" s="146" t="s">
        <v>283</v>
      </c>
      <c r="B51" s="147" t="s">
        <v>231</v>
      </c>
      <c r="C51" s="148"/>
      <c r="D51" s="149">
        <v>0.94</v>
      </c>
      <c r="E51" s="149">
        <v>0.91</v>
      </c>
      <c r="F51" s="149">
        <v>0.93</v>
      </c>
      <c r="G51" s="149">
        <v>0.95</v>
      </c>
      <c r="H51" s="159" t="s">
        <v>93</v>
      </c>
      <c r="I51" s="149">
        <v>0.98</v>
      </c>
      <c r="J51" s="149" t="s">
        <v>76</v>
      </c>
      <c r="K51" s="149" t="s">
        <v>232</v>
      </c>
      <c r="L51" s="149" t="s">
        <v>95</v>
      </c>
      <c r="M51" s="150"/>
      <c r="N51" s="150"/>
      <c r="O51" s="213">
        <f t="shared" si="0"/>
        <v>0.96938775510204078</v>
      </c>
      <c r="P51" s="150"/>
      <c r="Q51" s="188"/>
      <c r="U51" s="55"/>
      <c r="V51" s="56"/>
      <c r="W51" s="32"/>
    </row>
    <row r="52" spans="1:42" s="30" customFormat="1" ht="26.25" customHeight="1" thickBot="1" x14ac:dyDescent="0.3">
      <c r="A52" s="146" t="s">
        <v>284</v>
      </c>
      <c r="B52" s="147" t="s">
        <v>102</v>
      </c>
      <c r="C52" s="148"/>
      <c r="D52" s="153">
        <v>0.93</v>
      </c>
      <c r="E52" s="153">
        <v>0.96</v>
      </c>
      <c r="F52" s="153">
        <v>0.94</v>
      </c>
      <c r="G52" s="153">
        <v>0.89</v>
      </c>
      <c r="H52" s="159" t="s">
        <v>93</v>
      </c>
      <c r="I52" s="149">
        <v>0.99</v>
      </c>
      <c r="J52" s="159" t="s">
        <v>76</v>
      </c>
      <c r="K52" s="159" t="s">
        <v>144</v>
      </c>
      <c r="L52" s="159" t="s">
        <v>95</v>
      </c>
      <c r="M52" s="160"/>
      <c r="N52" s="160"/>
      <c r="O52" s="213">
        <f>G52/I52</f>
        <v>0.89898989898989901</v>
      </c>
      <c r="P52" s="160"/>
      <c r="Q52" s="189"/>
      <c r="S52" s="76"/>
      <c r="U52" s="55"/>
      <c r="V52" s="56"/>
      <c r="W52" s="32"/>
    </row>
    <row r="53" spans="1:42" s="34" customFormat="1" ht="15.75" x14ac:dyDescent="0.25">
      <c r="A53" s="98">
        <v>2.2000000000000002</v>
      </c>
      <c r="B53" s="99" t="s">
        <v>79</v>
      </c>
      <c r="C53" s="100"/>
      <c r="D53" s="101"/>
      <c r="E53" s="102"/>
      <c r="F53" s="102"/>
      <c r="G53" s="102"/>
      <c r="H53" s="103"/>
      <c r="I53" s="103"/>
      <c r="J53" s="103"/>
      <c r="K53" s="103"/>
      <c r="L53" s="103"/>
      <c r="M53" s="103"/>
      <c r="N53" s="103"/>
      <c r="O53" s="213">
        <f>O54</f>
        <v>1</v>
      </c>
      <c r="P53" s="104"/>
      <c r="Q53" s="180"/>
      <c r="U53" s="35"/>
      <c r="W53" s="36"/>
    </row>
    <row r="54" spans="1:42" s="34" customFormat="1" ht="15.75" x14ac:dyDescent="0.25">
      <c r="A54" s="92" t="s">
        <v>23</v>
      </c>
      <c r="B54" s="93" t="s">
        <v>154</v>
      </c>
      <c r="C54" s="94"/>
      <c r="D54" s="113"/>
      <c r="E54" s="95"/>
      <c r="F54" s="95"/>
      <c r="G54" s="95"/>
      <c r="H54" s="96"/>
      <c r="I54" s="96"/>
      <c r="J54" s="96"/>
      <c r="K54" s="96"/>
      <c r="L54" s="96"/>
      <c r="M54" s="96"/>
      <c r="N54" s="96"/>
      <c r="O54" s="213">
        <f>O55</f>
        <v>1</v>
      </c>
      <c r="P54" s="97"/>
      <c r="Q54" s="182"/>
      <c r="U54" s="35"/>
      <c r="W54" s="36"/>
    </row>
    <row r="55" spans="1:42" s="30" customFormat="1" ht="26.25" customHeight="1" x14ac:dyDescent="0.25">
      <c r="A55" s="123" t="s">
        <v>285</v>
      </c>
      <c r="B55" s="124" t="s">
        <v>178</v>
      </c>
      <c r="C55" s="125"/>
      <c r="D55" s="132">
        <v>0</v>
      </c>
      <c r="E55" s="132">
        <v>0.03</v>
      </c>
      <c r="F55" s="132">
        <v>0.03</v>
      </c>
      <c r="G55" s="132">
        <v>0.03</v>
      </c>
      <c r="H55" s="133" t="s">
        <v>73</v>
      </c>
      <c r="I55" s="132">
        <v>0.05</v>
      </c>
      <c r="J55" s="132"/>
      <c r="K55" s="132" t="s">
        <v>179</v>
      </c>
      <c r="L55" s="132" t="s">
        <v>95</v>
      </c>
      <c r="M55" s="134"/>
      <c r="N55" s="134"/>
      <c r="O55" s="215">
        <v>1</v>
      </c>
      <c r="P55" s="134"/>
      <c r="Q55" s="174"/>
      <c r="T55" s="82"/>
      <c r="U55" s="83"/>
      <c r="V55" s="56"/>
      <c r="W55" s="32"/>
    </row>
    <row r="56" spans="1:42" s="34" customFormat="1" ht="15.75" x14ac:dyDescent="0.25">
      <c r="A56" s="68">
        <v>2.2999999999999998</v>
      </c>
      <c r="B56" s="74" t="s">
        <v>152</v>
      </c>
      <c r="C56" s="70"/>
      <c r="D56" s="71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213">
        <f>O57</f>
        <v>1</v>
      </c>
      <c r="P56" s="91"/>
      <c r="Q56" s="190"/>
      <c r="U56" s="35"/>
      <c r="W56" s="36"/>
    </row>
    <row r="57" spans="1:42" s="34" customFormat="1" ht="16.5" thickBot="1" x14ac:dyDescent="0.3">
      <c r="A57" s="92" t="s">
        <v>24</v>
      </c>
      <c r="B57" s="110" t="s">
        <v>156</v>
      </c>
      <c r="C57" s="94"/>
      <c r="D57" s="113"/>
      <c r="E57" s="95"/>
      <c r="F57" s="95"/>
      <c r="G57" s="95"/>
      <c r="H57" s="96"/>
      <c r="I57" s="96"/>
      <c r="J57" s="96"/>
      <c r="K57" s="96"/>
      <c r="L57" s="96"/>
      <c r="M57" s="96"/>
      <c r="N57" s="96"/>
      <c r="O57" s="213">
        <f>O58</f>
        <v>1</v>
      </c>
      <c r="P57" s="97"/>
      <c r="Q57" s="182"/>
      <c r="U57" s="35"/>
      <c r="W57" s="36"/>
    </row>
    <row r="58" spans="1:42" s="30" customFormat="1" ht="26.25" customHeight="1" thickBot="1" x14ac:dyDescent="0.3">
      <c r="A58" s="146" t="s">
        <v>286</v>
      </c>
      <c r="B58" s="147" t="s">
        <v>244</v>
      </c>
      <c r="C58" s="148"/>
      <c r="D58" s="162">
        <v>0.15</v>
      </c>
      <c r="E58" s="149">
        <v>0.18</v>
      </c>
      <c r="F58" s="149">
        <v>0.19</v>
      </c>
      <c r="G58" s="149">
        <v>0.21</v>
      </c>
      <c r="H58" s="149" t="s">
        <v>93</v>
      </c>
      <c r="I58" s="149">
        <v>0.2</v>
      </c>
      <c r="J58" s="149" t="s">
        <v>76</v>
      </c>
      <c r="K58" s="149" t="s">
        <v>245</v>
      </c>
      <c r="L58" s="149" t="s">
        <v>103</v>
      </c>
      <c r="M58" s="150"/>
      <c r="N58" s="150"/>
      <c r="O58" s="213">
        <v>1</v>
      </c>
      <c r="P58" s="150"/>
      <c r="Q58" s="188"/>
      <c r="U58" s="55"/>
      <c r="V58" s="56"/>
      <c r="W58" s="32"/>
    </row>
    <row r="59" spans="1:42" s="34" customFormat="1" ht="15.75" x14ac:dyDescent="0.25">
      <c r="A59" s="68">
        <v>2.4</v>
      </c>
      <c r="B59" s="74" t="s">
        <v>155</v>
      </c>
      <c r="C59" s="70"/>
      <c r="D59" s="71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213">
        <f>O60</f>
        <v>0.81818181818181823</v>
      </c>
      <c r="P59" s="91"/>
      <c r="Q59" s="190"/>
      <c r="U59" s="35"/>
      <c r="W59" s="36"/>
    </row>
    <row r="60" spans="1:42" s="34" customFormat="1" ht="16.5" thickBot="1" x14ac:dyDescent="0.3">
      <c r="A60" s="92" t="s">
        <v>71</v>
      </c>
      <c r="B60" s="110" t="s">
        <v>173</v>
      </c>
      <c r="C60" s="94"/>
      <c r="D60" s="113"/>
      <c r="E60" s="95"/>
      <c r="F60" s="95"/>
      <c r="G60" s="95"/>
      <c r="H60" s="96"/>
      <c r="I60" s="96"/>
      <c r="J60" s="96"/>
      <c r="K60" s="96"/>
      <c r="L60" s="96"/>
      <c r="M60" s="96"/>
      <c r="N60" s="96"/>
      <c r="O60" s="213">
        <f>AVERAGE(O61:O65)</f>
        <v>0.81818181818181823</v>
      </c>
      <c r="P60" s="97"/>
      <c r="Q60" s="182"/>
      <c r="U60" s="35"/>
      <c r="W60" s="36"/>
    </row>
    <row r="61" spans="1:42" s="30" customFormat="1" ht="26.25" customHeight="1" thickBot="1" x14ac:dyDescent="0.3">
      <c r="A61" s="146" t="s">
        <v>287</v>
      </c>
      <c r="B61" s="147" t="s">
        <v>140</v>
      </c>
      <c r="C61" s="148"/>
      <c r="D61" s="156">
        <v>0.19</v>
      </c>
      <c r="E61" s="156">
        <v>0.25</v>
      </c>
      <c r="F61" s="156">
        <v>0.28000000000000003</v>
      </c>
      <c r="G61" s="156">
        <v>0.33</v>
      </c>
      <c r="H61" s="149" t="s">
        <v>98</v>
      </c>
      <c r="I61" s="156">
        <v>0.15</v>
      </c>
      <c r="J61" s="149" t="s">
        <v>139</v>
      </c>
      <c r="K61" s="149" t="s">
        <v>138</v>
      </c>
      <c r="L61" s="149" t="s">
        <v>83</v>
      </c>
      <c r="M61" s="150"/>
      <c r="N61" s="150"/>
      <c r="O61" s="213">
        <f>I61/G61</f>
        <v>0.45454545454545453</v>
      </c>
      <c r="P61" s="150"/>
      <c r="Q61" s="188"/>
      <c r="U61" s="55"/>
      <c r="V61" s="56"/>
      <c r="W61" s="32"/>
    </row>
    <row r="62" spans="1:42" s="30" customFormat="1" ht="26.25" customHeight="1" thickBot="1" x14ac:dyDescent="0.3">
      <c r="A62" s="146" t="s">
        <v>288</v>
      </c>
      <c r="B62" s="147" t="s">
        <v>188</v>
      </c>
      <c r="C62" s="148"/>
      <c r="D62" s="156">
        <v>4</v>
      </c>
      <c r="E62" s="156">
        <v>19</v>
      </c>
      <c r="F62" s="156">
        <v>4</v>
      </c>
      <c r="G62" s="156">
        <v>10</v>
      </c>
      <c r="H62" s="163" t="s">
        <v>73</v>
      </c>
      <c r="I62" s="156">
        <v>10</v>
      </c>
      <c r="J62" s="149" t="s">
        <v>91</v>
      </c>
      <c r="K62" s="149" t="s">
        <v>143</v>
      </c>
      <c r="L62" s="149" t="s">
        <v>136</v>
      </c>
      <c r="M62" s="150"/>
      <c r="N62" s="150"/>
      <c r="O62" s="213">
        <f t="shared" si="0"/>
        <v>1</v>
      </c>
      <c r="P62" s="150"/>
      <c r="Q62" s="188" t="s">
        <v>233</v>
      </c>
      <c r="U62" s="55"/>
      <c r="V62" s="56"/>
      <c r="W62" s="32"/>
    </row>
    <row r="63" spans="1:42" s="30" customFormat="1" ht="26.25" customHeight="1" thickBot="1" x14ac:dyDescent="0.3">
      <c r="A63" s="146" t="s">
        <v>289</v>
      </c>
      <c r="B63" s="147" t="s">
        <v>189</v>
      </c>
      <c r="C63" s="148"/>
      <c r="D63" s="156">
        <v>0</v>
      </c>
      <c r="E63" s="156">
        <v>0</v>
      </c>
      <c r="F63" s="156">
        <v>0</v>
      </c>
      <c r="G63" s="156">
        <v>0</v>
      </c>
      <c r="H63" s="163" t="s">
        <v>73</v>
      </c>
      <c r="I63" s="156">
        <v>0.01</v>
      </c>
      <c r="J63" s="149" t="s">
        <v>76</v>
      </c>
      <c r="K63" s="149" t="s">
        <v>143</v>
      </c>
      <c r="L63" s="149" t="s">
        <v>136</v>
      </c>
      <c r="M63" s="150"/>
      <c r="N63" s="150"/>
      <c r="O63" s="213">
        <v>1</v>
      </c>
      <c r="P63" s="150"/>
      <c r="Q63" s="188" t="s">
        <v>234</v>
      </c>
      <c r="U63" s="55"/>
      <c r="V63" s="56"/>
      <c r="W63" s="32"/>
    </row>
    <row r="64" spans="1:42" s="29" customFormat="1" ht="26.25" customHeight="1" thickBot="1" x14ac:dyDescent="0.3">
      <c r="A64" s="146" t="s">
        <v>290</v>
      </c>
      <c r="B64" s="147" t="s">
        <v>201</v>
      </c>
      <c r="C64" s="148"/>
      <c r="D64" s="156">
        <v>2724</v>
      </c>
      <c r="E64" s="156" t="s">
        <v>332</v>
      </c>
      <c r="F64" s="156" t="s">
        <v>332</v>
      </c>
      <c r="G64" s="156" t="s">
        <v>332</v>
      </c>
      <c r="H64" s="163" t="s">
        <v>73</v>
      </c>
      <c r="I64" s="158">
        <v>5</v>
      </c>
      <c r="J64" s="153" t="s">
        <v>91</v>
      </c>
      <c r="K64" s="154" t="s">
        <v>204</v>
      </c>
      <c r="L64" s="154" t="s">
        <v>95</v>
      </c>
      <c r="M64" s="164"/>
      <c r="N64" s="164"/>
      <c r="O64" s="213"/>
      <c r="P64" s="164"/>
      <c r="Q64" s="191" t="s">
        <v>235</v>
      </c>
      <c r="R64" s="30"/>
      <c r="S64" s="30"/>
      <c r="U64" s="31"/>
      <c r="V64" s="43"/>
      <c r="W64" s="3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42" s="29" customFormat="1" ht="26.25" customHeight="1" thickBot="1" x14ac:dyDescent="0.3">
      <c r="A65" s="146" t="s">
        <v>291</v>
      </c>
      <c r="B65" s="147" t="s">
        <v>202</v>
      </c>
      <c r="C65" s="148"/>
      <c r="D65" s="156" t="s">
        <v>332</v>
      </c>
      <c r="E65" s="156" t="s">
        <v>332</v>
      </c>
      <c r="F65" s="156" t="s">
        <v>332</v>
      </c>
      <c r="G65" s="156" t="s">
        <v>332</v>
      </c>
      <c r="H65" s="163" t="s">
        <v>73</v>
      </c>
      <c r="I65" s="158">
        <v>10</v>
      </c>
      <c r="J65" s="153" t="s">
        <v>203</v>
      </c>
      <c r="K65" s="154" t="s">
        <v>204</v>
      </c>
      <c r="L65" s="154" t="s">
        <v>95</v>
      </c>
      <c r="M65" s="164"/>
      <c r="N65" s="164"/>
      <c r="O65" s="213"/>
      <c r="P65" s="164"/>
      <c r="Q65" s="191" t="s">
        <v>235</v>
      </c>
      <c r="R65" s="30"/>
      <c r="S65" s="30"/>
      <c r="U65" s="31"/>
      <c r="V65" s="43"/>
      <c r="W65" s="3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s="57" customFormat="1" ht="26.25" customHeight="1" x14ac:dyDescent="0.25">
      <c r="A66" s="62">
        <v>3</v>
      </c>
      <c r="B66" s="33" t="s">
        <v>35</v>
      </c>
      <c r="C66" s="37" t="s">
        <v>15</v>
      </c>
      <c r="D66" s="105" t="s">
        <v>80</v>
      </c>
      <c r="E66" s="105" t="s">
        <v>80</v>
      </c>
      <c r="F66" s="105" t="s">
        <v>135</v>
      </c>
      <c r="G66" s="105"/>
      <c r="H66" s="105" t="s">
        <v>56</v>
      </c>
      <c r="I66" s="105" t="s">
        <v>0</v>
      </c>
      <c r="J66" s="105" t="s">
        <v>57</v>
      </c>
      <c r="K66" s="105" t="s">
        <v>78</v>
      </c>
      <c r="L66" s="105" t="s">
        <v>29</v>
      </c>
      <c r="M66" s="105" t="s">
        <v>58</v>
      </c>
      <c r="N66" s="105" t="s">
        <v>59</v>
      </c>
      <c r="O66" s="213">
        <f>AVERAGE(O67,O75,O80)</f>
        <v>0.89656830866659132</v>
      </c>
      <c r="P66" s="106" t="s">
        <v>61</v>
      </c>
      <c r="Q66" s="186" t="s">
        <v>146</v>
      </c>
      <c r="U66" s="58"/>
      <c r="V66" s="59"/>
      <c r="W66" s="60"/>
    </row>
    <row r="67" spans="1:42" s="34" customFormat="1" ht="15.75" x14ac:dyDescent="0.25">
      <c r="A67" s="68">
        <v>3.1</v>
      </c>
      <c r="B67" s="69" t="s">
        <v>159</v>
      </c>
      <c r="C67" s="70"/>
      <c r="D67" s="71"/>
      <c r="E67" s="72"/>
      <c r="F67" s="72"/>
      <c r="G67" s="72"/>
      <c r="H67" s="73"/>
      <c r="I67" s="73"/>
      <c r="J67" s="73"/>
      <c r="K67" s="73"/>
      <c r="L67" s="73"/>
      <c r="M67" s="73"/>
      <c r="N67" s="73"/>
      <c r="O67" s="213">
        <f>AVERAGE(O68,O73)</f>
        <v>0.86023341836734701</v>
      </c>
      <c r="P67" s="91"/>
      <c r="Q67" s="190"/>
      <c r="U67" s="35"/>
      <c r="W67" s="36"/>
    </row>
    <row r="68" spans="1:42" s="34" customFormat="1" ht="16.5" thickBot="1" x14ac:dyDescent="0.3">
      <c r="A68" s="92" t="s">
        <v>1</v>
      </c>
      <c r="B68" s="110" t="s">
        <v>169</v>
      </c>
      <c r="C68" s="94"/>
      <c r="D68" s="113"/>
      <c r="E68" s="113"/>
      <c r="F68" s="95"/>
      <c r="G68" s="95"/>
      <c r="H68" s="96"/>
      <c r="I68" s="96"/>
      <c r="J68" s="96"/>
      <c r="K68" s="96"/>
      <c r="L68" s="96"/>
      <c r="M68" s="96"/>
      <c r="N68" s="96"/>
      <c r="O68" s="213">
        <f>AVERAGE(O69:O72)</f>
        <v>0.97959183673469397</v>
      </c>
      <c r="P68" s="97"/>
      <c r="Q68" s="182"/>
      <c r="U68" s="35"/>
      <c r="W68" s="36"/>
    </row>
    <row r="69" spans="1:42" s="30" customFormat="1" ht="26.25" customHeight="1" thickBot="1" x14ac:dyDescent="0.3">
      <c r="A69" s="146" t="s">
        <v>292</v>
      </c>
      <c r="B69" s="147" t="s">
        <v>74</v>
      </c>
      <c r="C69" s="148"/>
      <c r="D69" s="149">
        <v>0.93759999999999999</v>
      </c>
      <c r="E69" s="149">
        <v>0.94920000000000004</v>
      </c>
      <c r="F69" s="149">
        <v>0.96799999999999997</v>
      </c>
      <c r="G69" s="149">
        <v>0.96599999999999997</v>
      </c>
      <c r="H69" s="159" t="s">
        <v>99</v>
      </c>
      <c r="I69" s="165" t="s">
        <v>75</v>
      </c>
      <c r="J69" s="159" t="s">
        <v>76</v>
      </c>
      <c r="K69" s="159" t="s">
        <v>143</v>
      </c>
      <c r="L69" s="149" t="s">
        <v>83</v>
      </c>
      <c r="M69" s="160"/>
      <c r="N69" s="160"/>
      <c r="O69" s="213">
        <f>92/98</f>
        <v>0.93877551020408168</v>
      </c>
      <c r="P69" s="160"/>
      <c r="Q69" s="189"/>
      <c r="U69" s="55"/>
      <c r="V69" s="56"/>
      <c r="W69" s="32"/>
    </row>
    <row r="70" spans="1:42" s="30" customFormat="1" ht="26.25" customHeight="1" thickBot="1" x14ac:dyDescent="0.3">
      <c r="A70" s="146" t="s">
        <v>293</v>
      </c>
      <c r="B70" s="147" t="s">
        <v>113</v>
      </c>
      <c r="C70" s="148"/>
      <c r="D70" s="153">
        <v>1</v>
      </c>
      <c r="E70" s="153">
        <v>0.99</v>
      </c>
      <c r="F70" s="153">
        <v>1</v>
      </c>
      <c r="G70" s="153">
        <v>0.98</v>
      </c>
      <c r="H70" s="159" t="s">
        <v>77</v>
      </c>
      <c r="I70" s="149">
        <v>0.94</v>
      </c>
      <c r="J70" s="159" t="s">
        <v>76</v>
      </c>
      <c r="K70" s="159" t="s">
        <v>143</v>
      </c>
      <c r="L70" s="159" t="s">
        <v>136</v>
      </c>
      <c r="M70" s="160"/>
      <c r="N70" s="160"/>
      <c r="O70" s="213">
        <v>1</v>
      </c>
      <c r="P70" s="160"/>
      <c r="Q70" s="189"/>
      <c r="U70" s="55"/>
      <c r="V70" s="56"/>
      <c r="W70" s="32"/>
    </row>
    <row r="71" spans="1:42" s="30" customFormat="1" ht="26.25" customHeight="1" thickBot="1" x14ac:dyDescent="0.3">
      <c r="A71" s="146" t="s">
        <v>294</v>
      </c>
      <c r="B71" s="147" t="s">
        <v>186</v>
      </c>
      <c r="C71" s="148"/>
      <c r="D71" s="166">
        <v>0</v>
      </c>
      <c r="E71" s="166">
        <v>0</v>
      </c>
      <c r="F71" s="166">
        <v>0</v>
      </c>
      <c r="G71" s="166">
        <v>0</v>
      </c>
      <c r="H71" s="163" t="s">
        <v>73</v>
      </c>
      <c r="I71" s="166">
        <v>55</v>
      </c>
      <c r="J71" s="159" t="s">
        <v>187</v>
      </c>
      <c r="K71" s="159" t="s">
        <v>296</v>
      </c>
      <c r="L71" s="159" t="s">
        <v>136</v>
      </c>
      <c r="M71" s="160"/>
      <c r="N71" s="160"/>
      <c r="O71" s="213">
        <v>1</v>
      </c>
      <c r="P71" s="160"/>
      <c r="Q71" s="189" t="s">
        <v>236</v>
      </c>
      <c r="U71" s="55"/>
      <c r="V71" s="56"/>
      <c r="W71" s="32"/>
    </row>
    <row r="72" spans="1:42" s="30" customFormat="1" ht="26.25" customHeight="1" thickBot="1" x14ac:dyDescent="0.3">
      <c r="A72" s="146" t="s">
        <v>295</v>
      </c>
      <c r="B72" s="147" t="s">
        <v>251</v>
      </c>
      <c r="C72" s="148"/>
      <c r="D72" s="197">
        <v>1.213E-2</v>
      </c>
      <c r="E72" s="197">
        <v>1.49E-2</v>
      </c>
      <c r="F72" s="197">
        <v>1.7500000000000002E-2</v>
      </c>
      <c r="G72" s="197"/>
      <c r="H72" s="159" t="s">
        <v>93</v>
      </c>
      <c r="I72" s="159">
        <v>1.7600000000000001E-2</v>
      </c>
      <c r="J72" s="159" t="s">
        <v>76</v>
      </c>
      <c r="K72" s="159" t="s">
        <v>200</v>
      </c>
      <c r="L72" s="159" t="s">
        <v>95</v>
      </c>
      <c r="M72" s="160"/>
      <c r="N72" s="160"/>
      <c r="O72" s="213"/>
      <c r="P72" s="160"/>
      <c r="Q72" s="189"/>
      <c r="U72" s="55"/>
      <c r="V72" s="56"/>
      <c r="W72" s="32"/>
    </row>
    <row r="73" spans="1:42" s="34" customFormat="1" ht="16.5" thickBot="1" x14ac:dyDescent="0.3">
      <c r="A73" s="92" t="s">
        <v>2</v>
      </c>
      <c r="B73" s="93" t="s">
        <v>160</v>
      </c>
      <c r="C73" s="94"/>
      <c r="D73" s="113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213">
        <f>O74</f>
        <v>0.74087499999999995</v>
      </c>
      <c r="P73" s="97"/>
      <c r="Q73" s="182"/>
      <c r="U73" s="35"/>
      <c r="W73" s="36"/>
    </row>
    <row r="74" spans="1:42" s="30" customFormat="1" ht="26.25" customHeight="1" thickBot="1" x14ac:dyDescent="0.3">
      <c r="A74" s="146" t="s">
        <v>297</v>
      </c>
      <c r="B74" s="147" t="s">
        <v>190</v>
      </c>
      <c r="C74" s="148"/>
      <c r="D74" s="166">
        <v>1374.39</v>
      </c>
      <c r="E74" s="166">
        <v>1374.39</v>
      </c>
      <c r="F74" s="166">
        <v>1374.39</v>
      </c>
      <c r="G74" s="166">
        <v>1481.75</v>
      </c>
      <c r="H74" s="149" t="s">
        <v>99</v>
      </c>
      <c r="I74" s="161">
        <v>2000</v>
      </c>
      <c r="J74" s="149" t="s">
        <v>187</v>
      </c>
      <c r="K74" s="149" t="s">
        <v>191</v>
      </c>
      <c r="L74" s="149" t="s">
        <v>83</v>
      </c>
      <c r="M74" s="150"/>
      <c r="N74" s="150"/>
      <c r="O74" s="213">
        <f t="shared" ref="O74:O121" si="1">G74/I74</f>
        <v>0.74087499999999995</v>
      </c>
      <c r="P74" s="150"/>
      <c r="Q74" s="188"/>
      <c r="U74" s="55"/>
      <c r="V74" s="56"/>
      <c r="W74" s="32"/>
    </row>
    <row r="75" spans="1:42" s="34" customFormat="1" ht="15.75" x14ac:dyDescent="0.25">
      <c r="A75" s="68">
        <v>3.2</v>
      </c>
      <c r="B75" s="74" t="s">
        <v>161</v>
      </c>
      <c r="C75" s="70"/>
      <c r="D75" s="71"/>
      <c r="E75" s="72"/>
      <c r="F75" s="72"/>
      <c r="G75" s="72"/>
      <c r="H75" s="73"/>
      <c r="I75" s="73"/>
      <c r="J75" s="73"/>
      <c r="K75" s="73"/>
      <c r="L75" s="73"/>
      <c r="M75" s="73"/>
      <c r="N75" s="73"/>
      <c r="O75" s="213">
        <f>O76</f>
        <v>1</v>
      </c>
      <c r="P75" s="91"/>
      <c r="Q75" s="190"/>
      <c r="T75" s="34" t="s">
        <v>252</v>
      </c>
      <c r="U75" s="35"/>
      <c r="W75" s="36"/>
    </row>
    <row r="76" spans="1:42" s="34" customFormat="1" ht="16.5" thickBot="1" x14ac:dyDescent="0.3">
      <c r="A76" s="92" t="s">
        <v>28</v>
      </c>
      <c r="B76" s="110" t="s">
        <v>162</v>
      </c>
      <c r="C76" s="94"/>
      <c r="D76" s="113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213">
        <f>AVERAGE(O77:O79)</f>
        <v>1</v>
      </c>
      <c r="P76" s="97"/>
      <c r="Q76" s="182"/>
      <c r="U76" s="35"/>
      <c r="W76" s="36"/>
    </row>
    <row r="77" spans="1:42" s="30" customFormat="1" ht="26.25" customHeight="1" thickBot="1" x14ac:dyDescent="0.3">
      <c r="A77" s="146" t="s">
        <v>298</v>
      </c>
      <c r="B77" s="147" t="s">
        <v>96</v>
      </c>
      <c r="C77" s="148"/>
      <c r="D77" s="196">
        <v>0.59</v>
      </c>
      <c r="E77" s="196">
        <v>0.59</v>
      </c>
      <c r="F77" s="196">
        <v>0.59</v>
      </c>
      <c r="G77" s="196">
        <v>0.59</v>
      </c>
      <c r="H77" s="149" t="s">
        <v>73</v>
      </c>
      <c r="I77" s="167" t="s">
        <v>253</v>
      </c>
      <c r="J77" s="159" t="s">
        <v>76</v>
      </c>
      <c r="K77" s="149" t="s">
        <v>143</v>
      </c>
      <c r="L77" s="149" t="s">
        <v>83</v>
      </c>
      <c r="M77" s="150"/>
      <c r="N77" s="150"/>
      <c r="O77" s="213">
        <v>1</v>
      </c>
      <c r="P77" s="150"/>
      <c r="Q77" s="188"/>
      <c r="U77" s="55"/>
      <c r="V77" s="56"/>
      <c r="W77" s="32"/>
    </row>
    <row r="78" spans="1:42" s="30" customFormat="1" ht="26.25" customHeight="1" thickBot="1" x14ac:dyDescent="0.3">
      <c r="A78" s="146" t="s">
        <v>299</v>
      </c>
      <c r="B78" s="147" t="s">
        <v>97</v>
      </c>
      <c r="C78" s="148"/>
      <c r="D78" s="196">
        <v>0.42</v>
      </c>
      <c r="E78" s="196">
        <v>0.42</v>
      </c>
      <c r="F78" s="196">
        <v>0.42</v>
      </c>
      <c r="G78" s="196">
        <v>0.42</v>
      </c>
      <c r="H78" s="149" t="s">
        <v>73</v>
      </c>
      <c r="I78" s="167" t="s">
        <v>253</v>
      </c>
      <c r="J78" s="159" t="s">
        <v>76</v>
      </c>
      <c r="K78" s="149" t="s">
        <v>143</v>
      </c>
      <c r="L78" s="149" t="s">
        <v>83</v>
      </c>
      <c r="M78" s="150"/>
      <c r="N78" s="150"/>
      <c r="O78" s="213">
        <v>1</v>
      </c>
      <c r="P78" s="150"/>
      <c r="Q78" s="188"/>
      <c r="U78" s="55"/>
      <c r="V78" s="56"/>
      <c r="W78" s="32"/>
    </row>
    <row r="79" spans="1:42" s="30" customFormat="1" ht="26.25" customHeight="1" thickBot="1" x14ac:dyDescent="0.3">
      <c r="A79" s="146" t="s">
        <v>300</v>
      </c>
      <c r="B79" s="147" t="s">
        <v>211</v>
      </c>
      <c r="C79" s="148"/>
      <c r="D79" s="198">
        <v>7</v>
      </c>
      <c r="E79" s="198">
        <v>11</v>
      </c>
      <c r="F79" s="198">
        <v>21</v>
      </c>
      <c r="G79" s="198"/>
      <c r="H79" s="149" t="s">
        <v>73</v>
      </c>
      <c r="I79" s="167" t="s">
        <v>212</v>
      </c>
      <c r="J79" s="149" t="s">
        <v>181</v>
      </c>
      <c r="K79" s="149" t="s">
        <v>143</v>
      </c>
      <c r="L79" s="149" t="s">
        <v>95</v>
      </c>
      <c r="M79" s="150"/>
      <c r="N79" s="150"/>
      <c r="O79" s="213"/>
      <c r="P79" s="150"/>
      <c r="Q79" s="188"/>
      <c r="U79" s="55"/>
      <c r="V79" s="56"/>
      <c r="W79" s="32"/>
    </row>
    <row r="80" spans="1:42" s="34" customFormat="1" ht="15.75" x14ac:dyDescent="0.25">
      <c r="A80" s="68">
        <v>3.3</v>
      </c>
      <c r="B80" s="74" t="s">
        <v>163</v>
      </c>
      <c r="C80" s="70"/>
      <c r="D80" s="71"/>
      <c r="E80" s="72"/>
      <c r="F80" s="72"/>
      <c r="G80" s="72"/>
      <c r="H80" s="73"/>
      <c r="I80" s="73"/>
      <c r="J80" s="73"/>
      <c r="K80" s="73"/>
      <c r="L80" s="73"/>
      <c r="M80" s="73"/>
      <c r="N80" s="73"/>
      <c r="O80" s="213">
        <f>O81</f>
        <v>0.82947150763242705</v>
      </c>
      <c r="P80" s="91"/>
      <c r="Q80" s="190"/>
      <c r="U80" s="35"/>
      <c r="W80" s="36"/>
    </row>
    <row r="81" spans="1:23" s="34" customFormat="1" ht="16.5" thickBot="1" x14ac:dyDescent="0.3">
      <c r="A81" s="92" t="s">
        <v>87</v>
      </c>
      <c r="B81" s="110" t="s">
        <v>164</v>
      </c>
      <c r="C81" s="94"/>
      <c r="D81" s="113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213">
        <f>AVERAGE(O82:O92)</f>
        <v>0.82947150763242705</v>
      </c>
      <c r="P81" s="97"/>
      <c r="Q81" s="182"/>
      <c r="U81" s="35"/>
      <c r="W81" s="36">
        <v>0.67</v>
      </c>
    </row>
    <row r="82" spans="1:23" s="30" customFormat="1" ht="26.25" customHeight="1" thickBot="1" x14ac:dyDescent="0.3">
      <c r="A82" s="146" t="s">
        <v>301</v>
      </c>
      <c r="B82" s="147" t="s">
        <v>92</v>
      </c>
      <c r="C82" s="148"/>
      <c r="D82" s="149">
        <v>5.7000000000000002E-2</v>
      </c>
      <c r="E82" s="149">
        <v>1.2E-2</v>
      </c>
      <c r="F82" s="149">
        <v>5.8999999999999997E-2</v>
      </c>
      <c r="G82" s="149">
        <v>3.6999999999999998E-2</v>
      </c>
      <c r="H82" s="149" t="s">
        <v>73</v>
      </c>
      <c r="I82" s="149">
        <v>0.02</v>
      </c>
      <c r="J82" s="149" t="s">
        <v>76</v>
      </c>
      <c r="K82" s="149" t="s">
        <v>143</v>
      </c>
      <c r="L82" s="149" t="s">
        <v>95</v>
      </c>
      <c r="M82" s="150"/>
      <c r="N82" s="150"/>
      <c r="O82" s="213">
        <v>1</v>
      </c>
      <c r="P82" s="150"/>
      <c r="Q82" s="188" t="s">
        <v>219</v>
      </c>
      <c r="S82" s="76"/>
      <c r="U82" s="55"/>
      <c r="V82" s="56"/>
      <c r="W82" s="32"/>
    </row>
    <row r="83" spans="1:23" s="30" customFormat="1" ht="26.25" customHeight="1" thickBot="1" x14ac:dyDescent="0.3">
      <c r="A83" s="146" t="s">
        <v>302</v>
      </c>
      <c r="B83" s="147" t="s">
        <v>207</v>
      </c>
      <c r="C83" s="148"/>
      <c r="D83" s="149">
        <v>6.1999999999999998E-3</v>
      </c>
      <c r="E83" s="149">
        <v>5.9999999999999995E-4</v>
      </c>
      <c r="F83" s="149">
        <v>2.9999999999999997E-4</v>
      </c>
      <c r="G83" s="149" t="s">
        <v>332</v>
      </c>
      <c r="H83" s="149" t="s">
        <v>73</v>
      </c>
      <c r="I83" s="149">
        <v>0.02</v>
      </c>
      <c r="J83" s="149" t="s">
        <v>76</v>
      </c>
      <c r="K83" s="149" t="s">
        <v>145</v>
      </c>
      <c r="L83" s="149" t="s">
        <v>95</v>
      </c>
      <c r="M83" s="150"/>
      <c r="N83" s="150"/>
      <c r="O83" s="213"/>
      <c r="P83" s="150"/>
      <c r="Q83" s="188" t="s">
        <v>219</v>
      </c>
      <c r="U83" s="55"/>
      <c r="V83" s="56"/>
      <c r="W83" s="32"/>
    </row>
    <row r="84" spans="1:23" s="30" customFormat="1" ht="26.25" customHeight="1" thickBot="1" x14ac:dyDescent="0.3">
      <c r="A84" s="146" t="s">
        <v>303</v>
      </c>
      <c r="B84" s="147" t="s">
        <v>213</v>
      </c>
      <c r="C84" s="148"/>
      <c r="D84" s="158" t="s">
        <v>332</v>
      </c>
      <c r="E84" s="158" t="s">
        <v>332</v>
      </c>
      <c r="F84" s="158" t="s">
        <v>332</v>
      </c>
      <c r="G84" s="158" t="s">
        <v>332</v>
      </c>
      <c r="H84" s="157" t="s">
        <v>99</v>
      </c>
      <c r="I84" s="158">
        <v>0</v>
      </c>
      <c r="J84" s="149" t="s">
        <v>91</v>
      </c>
      <c r="K84" s="149" t="s">
        <v>208</v>
      </c>
      <c r="L84" s="149" t="s">
        <v>136</v>
      </c>
      <c r="M84" s="150"/>
      <c r="N84" s="150"/>
      <c r="O84" s="213"/>
      <c r="P84" s="150"/>
      <c r="Q84" s="188" t="s">
        <v>219</v>
      </c>
      <c r="U84" s="55"/>
      <c r="V84" s="56"/>
      <c r="W84" s="32"/>
    </row>
    <row r="85" spans="1:23" s="30" customFormat="1" ht="26.25" customHeight="1" thickBot="1" x14ac:dyDescent="0.3">
      <c r="A85" s="146" t="s">
        <v>304</v>
      </c>
      <c r="B85" s="147" t="s">
        <v>209</v>
      </c>
      <c r="C85" s="148"/>
      <c r="D85" s="158">
        <v>40</v>
      </c>
      <c r="E85" s="158">
        <v>13</v>
      </c>
      <c r="F85" s="158">
        <v>29</v>
      </c>
      <c r="G85" s="158">
        <v>1</v>
      </c>
      <c r="H85" s="158" t="s">
        <v>73</v>
      </c>
      <c r="I85" s="158">
        <v>5</v>
      </c>
      <c r="J85" s="149" t="s">
        <v>91</v>
      </c>
      <c r="K85" s="149" t="s">
        <v>143</v>
      </c>
      <c r="L85" s="149" t="s">
        <v>136</v>
      </c>
      <c r="M85" s="150"/>
      <c r="N85" s="150"/>
      <c r="O85" s="213">
        <v>1</v>
      </c>
      <c r="P85" s="150"/>
      <c r="Q85" s="188" t="s">
        <v>219</v>
      </c>
      <c r="U85" s="55"/>
      <c r="V85" s="56"/>
      <c r="W85" s="32"/>
    </row>
    <row r="86" spans="1:23" s="30" customFormat="1" ht="26.25" customHeight="1" thickBot="1" x14ac:dyDescent="0.3">
      <c r="A86" s="146" t="s">
        <v>305</v>
      </c>
      <c r="B86" s="147" t="s">
        <v>214</v>
      </c>
      <c r="C86" s="148"/>
      <c r="D86" s="149">
        <v>0.5</v>
      </c>
      <c r="E86" s="149">
        <v>0.5</v>
      </c>
      <c r="F86" s="149">
        <v>0.5</v>
      </c>
      <c r="G86" s="149">
        <v>0.5</v>
      </c>
      <c r="H86" s="149" t="s">
        <v>93</v>
      </c>
      <c r="I86" s="149">
        <v>0.9</v>
      </c>
      <c r="J86" s="149" t="s">
        <v>76</v>
      </c>
      <c r="K86" s="149" t="s">
        <v>147</v>
      </c>
      <c r="L86" s="149" t="s">
        <v>136</v>
      </c>
      <c r="M86" s="150"/>
      <c r="N86" s="150"/>
      <c r="O86" s="213">
        <f t="shared" si="1"/>
        <v>0.55555555555555558</v>
      </c>
      <c r="P86" s="150"/>
      <c r="Q86" s="188" t="s">
        <v>219</v>
      </c>
      <c r="U86" s="55"/>
      <c r="V86" s="56"/>
      <c r="W86" s="32"/>
    </row>
    <row r="87" spans="1:23" s="30" customFormat="1" ht="26.25" customHeight="1" thickBot="1" x14ac:dyDescent="0.3">
      <c r="A87" s="146" t="s">
        <v>306</v>
      </c>
      <c r="B87" s="147" t="s">
        <v>241</v>
      </c>
      <c r="C87" s="148"/>
      <c r="D87" s="158">
        <v>3</v>
      </c>
      <c r="E87" s="158">
        <v>3</v>
      </c>
      <c r="F87" s="158">
        <v>3</v>
      </c>
      <c r="G87" s="158">
        <v>0</v>
      </c>
      <c r="H87" s="149" t="s">
        <v>73</v>
      </c>
      <c r="I87" s="158">
        <v>5</v>
      </c>
      <c r="J87" s="149" t="s">
        <v>91</v>
      </c>
      <c r="K87" s="149" t="s">
        <v>242</v>
      </c>
      <c r="L87" s="149" t="s">
        <v>83</v>
      </c>
      <c r="M87" s="150"/>
      <c r="N87" s="150"/>
      <c r="O87" s="213">
        <v>1</v>
      </c>
      <c r="P87" s="150"/>
      <c r="Q87" s="188"/>
      <c r="U87" s="55"/>
      <c r="V87" s="56"/>
      <c r="W87" s="32"/>
    </row>
    <row r="88" spans="1:23" s="30" customFormat="1" ht="26.25" customHeight="1" thickBot="1" x14ac:dyDescent="0.3">
      <c r="A88" s="146" t="s">
        <v>307</v>
      </c>
      <c r="B88" s="147" t="s">
        <v>243</v>
      </c>
      <c r="C88" s="148"/>
      <c r="D88" s="158">
        <v>0</v>
      </c>
      <c r="E88" s="158">
        <v>0</v>
      </c>
      <c r="F88" s="158">
        <v>0</v>
      </c>
      <c r="G88" s="158">
        <v>0</v>
      </c>
      <c r="H88" s="157" t="s">
        <v>99</v>
      </c>
      <c r="I88" s="158">
        <v>0</v>
      </c>
      <c r="J88" s="149" t="s">
        <v>91</v>
      </c>
      <c r="K88" s="149" t="s">
        <v>242</v>
      </c>
      <c r="L88" s="149" t="s">
        <v>83</v>
      </c>
      <c r="M88" s="150"/>
      <c r="N88" s="150"/>
      <c r="O88" s="213">
        <v>1</v>
      </c>
      <c r="P88" s="150"/>
      <c r="Q88" s="188"/>
      <c r="U88" s="55"/>
      <c r="V88" s="56"/>
      <c r="W88" s="32"/>
    </row>
    <row r="89" spans="1:23" s="30" customFormat="1" ht="26.25" customHeight="1" thickBot="1" x14ac:dyDescent="0.3">
      <c r="A89" s="146" t="s">
        <v>308</v>
      </c>
      <c r="B89" s="147" t="s">
        <v>239</v>
      </c>
      <c r="C89" s="148"/>
      <c r="D89" s="158">
        <v>137</v>
      </c>
      <c r="E89" s="158">
        <v>63</v>
      </c>
      <c r="F89" s="158">
        <v>182</v>
      </c>
      <c r="G89" s="158">
        <v>116</v>
      </c>
      <c r="H89" s="149" t="s">
        <v>73</v>
      </c>
      <c r="I89" s="158">
        <v>100</v>
      </c>
      <c r="J89" s="149" t="s">
        <v>91</v>
      </c>
      <c r="K89" s="149" t="s">
        <v>232</v>
      </c>
      <c r="L89" s="149" t="s">
        <v>95</v>
      </c>
      <c r="M89" s="150"/>
      <c r="N89" s="150"/>
      <c r="O89" s="213">
        <f>I89/G89</f>
        <v>0.86206896551724133</v>
      </c>
      <c r="P89" s="150"/>
      <c r="Q89" s="188"/>
      <c r="U89" s="55"/>
      <c r="V89" s="56"/>
      <c r="W89" s="32"/>
    </row>
    <row r="90" spans="1:23" s="30" customFormat="1" ht="26.25" customHeight="1" thickBot="1" x14ac:dyDescent="0.3">
      <c r="A90" s="146" t="s">
        <v>309</v>
      </c>
      <c r="B90" s="147" t="s">
        <v>240</v>
      </c>
      <c r="C90" s="148"/>
      <c r="D90" s="166">
        <v>376.66</v>
      </c>
      <c r="E90" s="166">
        <v>440.38</v>
      </c>
      <c r="F90" s="166">
        <v>384.65</v>
      </c>
      <c r="G90" s="166">
        <v>420</v>
      </c>
      <c r="H90" s="149" t="s">
        <v>73</v>
      </c>
      <c r="I90" s="195">
        <v>300</v>
      </c>
      <c r="J90" s="149" t="s">
        <v>193</v>
      </c>
      <c r="K90" s="149" t="s">
        <v>232</v>
      </c>
      <c r="L90" s="149" t="s">
        <v>95</v>
      </c>
      <c r="M90" s="150"/>
      <c r="N90" s="150"/>
      <c r="O90" s="213">
        <f>I90/G90</f>
        <v>0.7142857142857143</v>
      </c>
      <c r="P90" s="150"/>
      <c r="Q90" s="188"/>
      <c r="U90" s="55"/>
      <c r="V90" s="56"/>
      <c r="W90" s="32"/>
    </row>
    <row r="91" spans="1:23" s="30" customFormat="1" ht="26.25" customHeight="1" thickBot="1" x14ac:dyDescent="0.3">
      <c r="A91" s="146" t="s">
        <v>310</v>
      </c>
      <c r="B91" s="147" t="s">
        <v>210</v>
      </c>
      <c r="C91" s="148"/>
      <c r="D91" s="158">
        <v>18</v>
      </c>
      <c r="E91" s="158">
        <v>15</v>
      </c>
      <c r="F91" s="158">
        <v>8</v>
      </c>
      <c r="G91" s="158">
        <v>6</v>
      </c>
      <c r="H91" s="149" t="s">
        <v>73</v>
      </c>
      <c r="I91" s="158">
        <v>5</v>
      </c>
      <c r="J91" s="149" t="s">
        <v>91</v>
      </c>
      <c r="K91" s="149" t="s">
        <v>143</v>
      </c>
      <c r="L91" s="149" t="s">
        <v>136</v>
      </c>
      <c r="M91" s="150"/>
      <c r="N91" s="150"/>
      <c r="O91" s="213">
        <f>I91/G91</f>
        <v>0.83333333333333337</v>
      </c>
      <c r="P91" s="150"/>
      <c r="Q91" s="188" t="s">
        <v>219</v>
      </c>
      <c r="U91" s="55"/>
      <c r="V91" s="56"/>
      <c r="W91" s="32"/>
    </row>
    <row r="92" spans="1:23" s="30" customFormat="1" ht="26.25" customHeight="1" thickBot="1" x14ac:dyDescent="0.3">
      <c r="A92" s="146" t="s">
        <v>311</v>
      </c>
      <c r="B92" s="147" t="s">
        <v>205</v>
      </c>
      <c r="C92" s="148"/>
      <c r="D92" s="158">
        <v>13</v>
      </c>
      <c r="E92" s="158">
        <v>11</v>
      </c>
      <c r="F92" s="158">
        <v>28</v>
      </c>
      <c r="G92" s="158">
        <v>16</v>
      </c>
      <c r="H92" s="157" t="s">
        <v>73</v>
      </c>
      <c r="I92" s="158">
        <v>8</v>
      </c>
      <c r="J92" s="149" t="s">
        <v>91</v>
      </c>
      <c r="K92" s="149" t="s">
        <v>206</v>
      </c>
      <c r="L92" s="149" t="s">
        <v>136</v>
      </c>
      <c r="M92" s="150"/>
      <c r="N92" s="150"/>
      <c r="O92" s="213">
        <f>I92/G92</f>
        <v>0.5</v>
      </c>
      <c r="P92" s="150"/>
      <c r="Q92" s="188" t="s">
        <v>219</v>
      </c>
      <c r="U92" s="55"/>
      <c r="V92" s="56"/>
      <c r="W92" s="32"/>
    </row>
    <row r="93" spans="1:23" s="34" customFormat="1" ht="16.5" thickBot="1" x14ac:dyDescent="0.3">
      <c r="A93" s="92" t="s">
        <v>128</v>
      </c>
      <c r="B93" s="93" t="s">
        <v>168</v>
      </c>
      <c r="C93" s="94"/>
      <c r="D93" s="113"/>
      <c r="E93" s="95"/>
      <c r="F93" s="95"/>
      <c r="G93" s="95"/>
      <c r="H93" s="96"/>
      <c r="I93" s="96"/>
      <c r="J93" s="96"/>
      <c r="K93" s="96"/>
      <c r="L93" s="96"/>
      <c r="M93" s="96"/>
      <c r="N93" s="96"/>
      <c r="O93" s="213"/>
      <c r="P93" s="97"/>
      <c r="Q93" s="182"/>
      <c r="U93" s="35"/>
      <c r="W93" s="36">
        <v>0.67</v>
      </c>
    </row>
    <row r="94" spans="1:23" s="30" customFormat="1" ht="26.25" customHeight="1" thickBot="1" x14ac:dyDescent="0.3">
      <c r="A94" s="146" t="s">
        <v>312</v>
      </c>
      <c r="B94" s="147" t="s">
        <v>32</v>
      </c>
      <c r="C94" s="148"/>
      <c r="D94" s="151"/>
      <c r="E94" s="151"/>
      <c r="F94" s="151"/>
      <c r="G94" s="151"/>
      <c r="H94" s="152"/>
      <c r="I94" s="151"/>
      <c r="J94" s="153"/>
      <c r="K94" s="154"/>
      <c r="L94" s="154"/>
      <c r="M94" s="164"/>
      <c r="N94" s="164"/>
      <c r="O94" s="213" t="e">
        <f t="shared" si="1"/>
        <v>#DIV/0!</v>
      </c>
      <c r="P94" s="164"/>
      <c r="Q94" s="191"/>
      <c r="U94" s="55"/>
      <c r="W94" s="32"/>
    </row>
    <row r="95" spans="1:23" s="57" customFormat="1" ht="26.25" customHeight="1" x14ac:dyDescent="0.25">
      <c r="A95" s="62">
        <v>4</v>
      </c>
      <c r="B95" s="33" t="s">
        <v>36</v>
      </c>
      <c r="C95" s="37" t="s">
        <v>15</v>
      </c>
      <c r="D95" s="45" t="s">
        <v>80</v>
      </c>
      <c r="E95" s="45" t="s">
        <v>80</v>
      </c>
      <c r="F95" s="45" t="s">
        <v>135</v>
      </c>
      <c r="G95" s="45"/>
      <c r="H95" s="45" t="s">
        <v>56</v>
      </c>
      <c r="I95" s="45" t="s">
        <v>0</v>
      </c>
      <c r="J95" s="45" t="s">
        <v>57</v>
      </c>
      <c r="K95" s="45" t="s">
        <v>78</v>
      </c>
      <c r="L95" s="45" t="s">
        <v>29</v>
      </c>
      <c r="M95" s="45" t="s">
        <v>58</v>
      </c>
      <c r="N95" s="45" t="s">
        <v>59</v>
      </c>
      <c r="O95" s="213">
        <f>AVERAGE(O104,O114)</f>
        <v>0.90503472222222214</v>
      </c>
      <c r="P95" s="88" t="s">
        <v>61</v>
      </c>
      <c r="Q95" s="177" t="s">
        <v>146</v>
      </c>
      <c r="U95" s="58"/>
      <c r="W95" s="60"/>
    </row>
    <row r="96" spans="1:23" s="34" customFormat="1" ht="16.5" thickBot="1" x14ac:dyDescent="0.3">
      <c r="A96" s="98">
        <v>4.0999999999999996</v>
      </c>
      <c r="B96" s="99" t="s">
        <v>114</v>
      </c>
      <c r="C96" s="100"/>
      <c r="D96" s="101"/>
      <c r="E96" s="101"/>
      <c r="F96" s="102"/>
      <c r="G96" s="102"/>
      <c r="H96" s="103"/>
      <c r="I96" s="103"/>
      <c r="J96" s="103"/>
      <c r="K96" s="103"/>
      <c r="L96" s="103"/>
      <c r="M96" s="103"/>
      <c r="N96" s="103"/>
      <c r="O96" s="213"/>
      <c r="P96" s="104"/>
      <c r="Q96" s="180"/>
      <c r="U96" s="35"/>
      <c r="W96" s="36"/>
    </row>
    <row r="97" spans="1:23" s="30" customFormat="1" ht="26.25" customHeight="1" thickBot="1" x14ac:dyDescent="0.3">
      <c r="A97" s="146" t="s">
        <v>315</v>
      </c>
      <c r="B97" s="147" t="s">
        <v>32</v>
      </c>
      <c r="C97" s="148"/>
      <c r="D97" s="151"/>
      <c r="E97" s="151"/>
      <c r="F97" s="151"/>
      <c r="G97" s="151"/>
      <c r="H97" s="152"/>
      <c r="I97" s="151"/>
      <c r="J97" s="153"/>
      <c r="K97" s="154"/>
      <c r="L97" s="154"/>
      <c r="M97" s="164"/>
      <c r="N97" s="164"/>
      <c r="O97" s="213" t="e">
        <f t="shared" si="1"/>
        <v>#DIV/0!</v>
      </c>
      <c r="P97" s="164"/>
      <c r="Q97" s="191"/>
      <c r="U97" s="55"/>
      <c r="W97" s="32"/>
    </row>
    <row r="98" spans="1:23" s="34" customFormat="1" ht="16.5" thickBot="1" x14ac:dyDescent="0.3">
      <c r="A98" s="98">
        <v>4.2</v>
      </c>
      <c r="B98" s="99" t="s">
        <v>116</v>
      </c>
      <c r="C98" s="100"/>
      <c r="D98" s="102"/>
      <c r="E98" s="102"/>
      <c r="F98" s="102"/>
      <c r="G98" s="102"/>
      <c r="H98" s="103"/>
      <c r="I98" s="103"/>
      <c r="J98" s="103"/>
      <c r="K98" s="103"/>
      <c r="L98" s="103"/>
      <c r="M98" s="103"/>
      <c r="N98" s="103"/>
      <c r="O98" s="213"/>
      <c r="P98" s="104"/>
      <c r="Q98" s="180"/>
      <c r="U98" s="35"/>
      <c r="W98" s="36"/>
    </row>
    <row r="99" spans="1:23" s="30" customFormat="1" ht="26.25" customHeight="1" thickBot="1" x14ac:dyDescent="0.3">
      <c r="A99" s="146" t="s">
        <v>314</v>
      </c>
      <c r="B99" s="147" t="s">
        <v>32</v>
      </c>
      <c r="C99" s="148"/>
      <c r="D99" s="151"/>
      <c r="E99" s="151"/>
      <c r="F99" s="151"/>
      <c r="G99" s="151"/>
      <c r="H99" s="152"/>
      <c r="I99" s="151"/>
      <c r="J99" s="153"/>
      <c r="K99" s="154"/>
      <c r="L99" s="154"/>
      <c r="M99" s="164"/>
      <c r="N99" s="164"/>
      <c r="O99" s="213" t="e">
        <f t="shared" si="1"/>
        <v>#DIV/0!</v>
      </c>
      <c r="P99" s="164"/>
      <c r="Q99" s="191"/>
      <c r="U99" s="55"/>
      <c r="W99" s="32"/>
    </row>
    <row r="100" spans="1:23" s="30" customFormat="1" ht="15.75" customHeight="1" thickBot="1" x14ac:dyDescent="0.3">
      <c r="A100" s="98">
        <v>4.3</v>
      </c>
      <c r="B100" s="99" t="s">
        <v>134</v>
      </c>
      <c r="C100" s="100"/>
      <c r="D100" s="102"/>
      <c r="E100" s="102"/>
      <c r="F100" s="102"/>
      <c r="G100" s="102"/>
      <c r="H100" s="103"/>
      <c r="I100" s="103"/>
      <c r="J100" s="103"/>
      <c r="K100" s="103"/>
      <c r="L100" s="103"/>
      <c r="M100" s="103"/>
      <c r="N100" s="103"/>
      <c r="O100" s="213"/>
      <c r="P100" s="104"/>
      <c r="Q100" s="180"/>
      <c r="U100" s="55"/>
      <c r="W100" s="32"/>
    </row>
    <row r="101" spans="1:23" s="30" customFormat="1" ht="26.25" customHeight="1" thickBot="1" x14ac:dyDescent="0.3">
      <c r="A101" s="146" t="s">
        <v>30</v>
      </c>
      <c r="B101" s="147" t="s">
        <v>32</v>
      </c>
      <c r="C101" s="148"/>
      <c r="D101" s="151"/>
      <c r="E101" s="151"/>
      <c r="F101" s="151"/>
      <c r="G101" s="151"/>
      <c r="H101" s="152"/>
      <c r="I101" s="151"/>
      <c r="J101" s="153"/>
      <c r="K101" s="154"/>
      <c r="L101" s="154"/>
      <c r="M101" s="164"/>
      <c r="N101" s="164"/>
      <c r="O101" s="213" t="e">
        <f t="shared" si="1"/>
        <v>#DIV/0!</v>
      </c>
      <c r="P101" s="164"/>
      <c r="Q101" s="191"/>
      <c r="U101" s="55"/>
      <c r="W101" s="32"/>
    </row>
    <row r="102" spans="1:23" s="34" customFormat="1" ht="16.5" thickBot="1" x14ac:dyDescent="0.3">
      <c r="A102" s="98">
        <v>4.4000000000000004</v>
      </c>
      <c r="B102" s="99" t="s">
        <v>120</v>
      </c>
      <c r="C102" s="100"/>
      <c r="D102" s="102"/>
      <c r="E102" s="102"/>
      <c r="F102" s="102"/>
      <c r="G102" s="102"/>
      <c r="H102" s="103"/>
      <c r="I102" s="103"/>
      <c r="J102" s="103"/>
      <c r="K102" s="103"/>
      <c r="L102" s="103"/>
      <c r="M102" s="103"/>
      <c r="N102" s="103"/>
      <c r="O102" s="213"/>
      <c r="P102" s="104"/>
      <c r="Q102" s="180"/>
      <c r="U102" s="35"/>
      <c r="W102" s="36"/>
    </row>
    <row r="103" spans="1:23" s="30" customFormat="1" ht="26.25" customHeight="1" thickBot="1" x14ac:dyDescent="0.3">
      <c r="A103" s="146" t="s">
        <v>313</v>
      </c>
      <c r="B103" s="147" t="s">
        <v>32</v>
      </c>
      <c r="C103" s="148"/>
      <c r="D103" s="151"/>
      <c r="E103" s="151"/>
      <c r="F103" s="151"/>
      <c r="G103" s="151"/>
      <c r="H103" s="152"/>
      <c r="I103" s="151"/>
      <c r="J103" s="153"/>
      <c r="K103" s="154"/>
      <c r="L103" s="154"/>
      <c r="M103" s="164"/>
      <c r="N103" s="164"/>
      <c r="O103" s="213" t="e">
        <f t="shared" si="1"/>
        <v>#DIV/0!</v>
      </c>
      <c r="P103" s="164"/>
      <c r="Q103" s="191"/>
      <c r="U103" s="55"/>
      <c r="W103" s="32"/>
    </row>
    <row r="104" spans="1:23" s="34" customFormat="1" ht="15.75" x14ac:dyDescent="0.25">
      <c r="A104" s="98">
        <v>4.5</v>
      </c>
      <c r="B104" s="99" t="s">
        <v>72</v>
      </c>
      <c r="C104" s="100"/>
      <c r="D104" s="102"/>
      <c r="E104" s="102"/>
      <c r="F104" s="102"/>
      <c r="G104" s="102"/>
      <c r="H104" s="103"/>
      <c r="I104" s="103"/>
      <c r="J104" s="103"/>
      <c r="K104" s="103"/>
      <c r="L104" s="103"/>
      <c r="M104" s="103"/>
      <c r="N104" s="103"/>
      <c r="O104" s="213">
        <f>O105</f>
        <v>0.90118055555555554</v>
      </c>
      <c r="P104" s="104"/>
      <c r="Q104" s="180"/>
      <c r="U104" s="35"/>
      <c r="W104" s="36"/>
    </row>
    <row r="105" spans="1:23" s="34" customFormat="1" ht="16.5" thickBot="1" x14ac:dyDescent="0.3">
      <c r="A105" s="92" t="s">
        <v>316</v>
      </c>
      <c r="B105" s="93" t="s">
        <v>165</v>
      </c>
      <c r="C105" s="94"/>
      <c r="D105" s="168"/>
      <c r="E105" s="168"/>
      <c r="F105" s="168"/>
      <c r="G105" s="168"/>
      <c r="H105" s="96"/>
      <c r="I105" s="96"/>
      <c r="J105" s="96"/>
      <c r="K105" s="96"/>
      <c r="L105" s="96"/>
      <c r="M105" s="96"/>
      <c r="N105" s="96"/>
      <c r="O105" s="213">
        <f>AVERAGE(O106:O113)</f>
        <v>0.90118055555555554</v>
      </c>
      <c r="P105" s="97"/>
      <c r="Q105" s="182"/>
      <c r="T105" s="42"/>
      <c r="U105" s="35"/>
      <c r="W105" s="36"/>
    </row>
    <row r="106" spans="1:23" ht="26.25" customHeight="1" thickBot="1" x14ac:dyDescent="0.3">
      <c r="A106" s="146" t="s">
        <v>317</v>
      </c>
      <c r="B106" s="147" t="s">
        <v>118</v>
      </c>
      <c r="C106" s="148"/>
      <c r="D106" s="151">
        <v>4.28</v>
      </c>
      <c r="E106" s="151">
        <v>4.28</v>
      </c>
      <c r="F106" s="151">
        <v>4.28</v>
      </c>
      <c r="G106" s="151">
        <v>4.28</v>
      </c>
      <c r="H106" s="149" t="s">
        <v>93</v>
      </c>
      <c r="I106" s="151">
        <v>4.5</v>
      </c>
      <c r="J106" s="153"/>
      <c r="K106" s="154" t="s">
        <v>107</v>
      </c>
      <c r="L106" s="154" t="s">
        <v>84</v>
      </c>
      <c r="M106" s="169"/>
      <c r="N106" s="169"/>
      <c r="O106" s="215">
        <f t="shared" si="1"/>
        <v>0.95111111111111113</v>
      </c>
      <c r="P106" s="169"/>
      <c r="Q106" s="192"/>
    </row>
    <row r="107" spans="1:23" ht="26.25" customHeight="1" thickBot="1" x14ac:dyDescent="0.3">
      <c r="A107" s="146" t="s">
        <v>318</v>
      </c>
      <c r="B107" s="147" t="s">
        <v>119</v>
      </c>
      <c r="C107" s="148"/>
      <c r="D107" s="151">
        <v>4.4800000000000004</v>
      </c>
      <c r="E107" s="151">
        <v>4.4800000000000004</v>
      </c>
      <c r="F107" s="151">
        <v>4.4800000000000004</v>
      </c>
      <c r="G107" s="151">
        <v>4.4800000000000004</v>
      </c>
      <c r="H107" s="149" t="s">
        <v>93</v>
      </c>
      <c r="I107" s="151">
        <v>4.5</v>
      </c>
      <c r="J107" s="153"/>
      <c r="K107" s="154" t="s">
        <v>107</v>
      </c>
      <c r="L107" s="154" t="s">
        <v>84</v>
      </c>
      <c r="M107" s="169"/>
      <c r="N107" s="169"/>
      <c r="O107" s="215">
        <f>G107/I107</f>
        <v>0.99555555555555564</v>
      </c>
      <c r="P107" s="169"/>
      <c r="Q107" s="192"/>
    </row>
    <row r="108" spans="1:23" s="30" customFormat="1" ht="26.25" customHeight="1" thickBot="1" x14ac:dyDescent="0.3">
      <c r="A108" s="146" t="s">
        <v>319</v>
      </c>
      <c r="B108" s="147" t="s">
        <v>85</v>
      </c>
      <c r="C108" s="148"/>
      <c r="D108" s="149">
        <v>0.04</v>
      </c>
      <c r="E108" s="149">
        <v>0</v>
      </c>
      <c r="F108" s="149">
        <v>0</v>
      </c>
      <c r="G108" s="149">
        <v>0</v>
      </c>
      <c r="H108" s="153" t="s">
        <v>73</v>
      </c>
      <c r="I108" s="153">
        <v>0.08</v>
      </c>
      <c r="J108" s="153" t="s">
        <v>76</v>
      </c>
      <c r="K108" s="153" t="s">
        <v>86</v>
      </c>
      <c r="L108" s="153" t="s">
        <v>83</v>
      </c>
      <c r="M108" s="164"/>
      <c r="N108" s="164"/>
      <c r="O108" s="213">
        <v>1</v>
      </c>
      <c r="P108" s="164"/>
      <c r="Q108" s="191"/>
      <c r="U108" s="55"/>
      <c r="W108" s="32"/>
    </row>
    <row r="109" spans="1:23" s="30" customFormat="1" ht="26.25" customHeight="1" thickBot="1" x14ac:dyDescent="0.3">
      <c r="A109" s="146" t="s">
        <v>320</v>
      </c>
      <c r="B109" s="147" t="s">
        <v>121</v>
      </c>
      <c r="C109" s="148"/>
      <c r="D109" s="151">
        <v>3.71</v>
      </c>
      <c r="E109" s="151">
        <v>3.71</v>
      </c>
      <c r="F109" s="151">
        <v>3.71</v>
      </c>
      <c r="G109" s="151">
        <v>3.71</v>
      </c>
      <c r="H109" s="149" t="s">
        <v>93</v>
      </c>
      <c r="I109" s="151">
        <v>4.5</v>
      </c>
      <c r="J109" s="153"/>
      <c r="K109" s="154" t="s">
        <v>107</v>
      </c>
      <c r="L109" s="154" t="s">
        <v>84</v>
      </c>
      <c r="M109" s="164"/>
      <c r="N109" s="164"/>
      <c r="O109" s="213">
        <f t="shared" si="1"/>
        <v>0.82444444444444442</v>
      </c>
      <c r="P109" s="164"/>
      <c r="Q109" s="191"/>
      <c r="U109" s="55"/>
      <c r="W109" s="32"/>
    </row>
    <row r="110" spans="1:23" s="34" customFormat="1" ht="26.25" customHeight="1" thickBot="1" x14ac:dyDescent="0.3">
      <c r="A110" s="146" t="s">
        <v>321</v>
      </c>
      <c r="B110" s="147" t="s">
        <v>112</v>
      </c>
      <c r="C110" s="148"/>
      <c r="D110" s="151">
        <v>4.2</v>
      </c>
      <c r="E110" s="151">
        <v>4.2</v>
      </c>
      <c r="F110" s="151">
        <v>4.2</v>
      </c>
      <c r="G110" s="151">
        <v>4.2</v>
      </c>
      <c r="H110" s="152" t="s">
        <v>106</v>
      </c>
      <c r="I110" s="151">
        <v>4.5</v>
      </c>
      <c r="J110" s="153"/>
      <c r="K110" s="154" t="s">
        <v>107</v>
      </c>
      <c r="L110" s="154" t="s">
        <v>84</v>
      </c>
      <c r="M110" s="150"/>
      <c r="N110" s="150"/>
      <c r="O110" s="213">
        <f t="shared" si="1"/>
        <v>0.93333333333333335</v>
      </c>
      <c r="P110" s="150"/>
      <c r="Q110" s="188"/>
      <c r="U110" s="35"/>
      <c r="W110" s="36"/>
    </row>
    <row r="111" spans="1:23" s="30" customFormat="1" ht="26.25" customHeight="1" thickBot="1" x14ac:dyDescent="0.3">
      <c r="A111" s="146" t="s">
        <v>322</v>
      </c>
      <c r="B111" s="147" t="s">
        <v>237</v>
      </c>
      <c r="C111" s="148"/>
      <c r="D111" s="170">
        <v>0</v>
      </c>
      <c r="E111" s="170">
        <v>2</v>
      </c>
      <c r="F111" s="170">
        <v>4</v>
      </c>
      <c r="G111" s="170">
        <v>2</v>
      </c>
      <c r="H111" s="153" t="s">
        <v>93</v>
      </c>
      <c r="I111" s="171">
        <v>4</v>
      </c>
      <c r="J111" s="153" t="s">
        <v>91</v>
      </c>
      <c r="K111" s="153" t="s">
        <v>238</v>
      </c>
      <c r="L111" s="153" t="s">
        <v>103</v>
      </c>
      <c r="M111" s="164"/>
      <c r="N111" s="164"/>
      <c r="O111" s="213">
        <f t="shared" si="1"/>
        <v>0.5</v>
      </c>
      <c r="P111" s="164"/>
      <c r="Q111" s="191"/>
      <c r="U111" s="84"/>
      <c r="W111" s="32"/>
    </row>
    <row r="112" spans="1:23" s="30" customFormat="1" ht="26.25" customHeight="1" thickBot="1" x14ac:dyDescent="0.3">
      <c r="A112" s="146" t="s">
        <v>323</v>
      </c>
      <c r="B112" s="147" t="s">
        <v>192</v>
      </c>
      <c r="C112" s="148"/>
      <c r="D112" s="158"/>
      <c r="E112" s="158"/>
      <c r="F112" s="158">
        <v>47.8</v>
      </c>
      <c r="G112" s="158">
        <v>54</v>
      </c>
      <c r="H112" s="172" t="s">
        <v>99</v>
      </c>
      <c r="I112" s="158">
        <v>48</v>
      </c>
      <c r="J112" s="172" t="s">
        <v>193</v>
      </c>
      <c r="K112" s="154" t="s">
        <v>194</v>
      </c>
      <c r="L112" s="154" t="s">
        <v>103</v>
      </c>
      <c r="M112" s="169"/>
      <c r="N112" s="169"/>
      <c r="O112" s="213">
        <f t="shared" si="1"/>
        <v>1.125</v>
      </c>
      <c r="P112" s="169"/>
      <c r="Q112" s="192"/>
      <c r="U112" s="55"/>
      <c r="W112" s="32"/>
    </row>
    <row r="113" spans="1:42" s="30" customFormat="1" ht="26.25" customHeight="1" thickBot="1" x14ac:dyDescent="0.3">
      <c r="A113" s="146" t="s">
        <v>324</v>
      </c>
      <c r="B113" s="147" t="s">
        <v>122</v>
      </c>
      <c r="C113" s="148"/>
      <c r="D113" s="151">
        <v>3.96</v>
      </c>
      <c r="E113" s="151">
        <v>3.96</v>
      </c>
      <c r="F113" s="151">
        <v>3.96</v>
      </c>
      <c r="G113" s="151">
        <v>3.96</v>
      </c>
      <c r="H113" s="149" t="s">
        <v>93</v>
      </c>
      <c r="I113" s="151">
        <v>4.5</v>
      </c>
      <c r="J113" s="153"/>
      <c r="K113" s="154" t="s">
        <v>107</v>
      </c>
      <c r="L113" s="154" t="s">
        <v>84</v>
      </c>
      <c r="M113" s="164"/>
      <c r="N113" s="164"/>
      <c r="O113" s="213">
        <f t="shared" si="1"/>
        <v>0.88</v>
      </c>
      <c r="P113" s="164"/>
      <c r="Q113" s="191"/>
      <c r="U113" s="55"/>
      <c r="W113" s="32"/>
    </row>
    <row r="114" spans="1:42" s="34" customFormat="1" ht="15.75" x14ac:dyDescent="0.25">
      <c r="A114" s="68">
        <v>4.5999999999999996</v>
      </c>
      <c r="B114" s="74" t="s">
        <v>166</v>
      </c>
      <c r="C114" s="70"/>
      <c r="D114" s="72"/>
      <c r="E114" s="72"/>
      <c r="F114" s="72"/>
      <c r="G114" s="72"/>
      <c r="H114" s="73"/>
      <c r="I114" s="73"/>
      <c r="J114" s="73"/>
      <c r="K114" s="73"/>
      <c r="L114" s="73"/>
      <c r="M114" s="73"/>
      <c r="N114" s="73"/>
      <c r="O114" s="213">
        <f>O115</f>
        <v>0.90888888888888886</v>
      </c>
      <c r="P114" s="91"/>
      <c r="Q114" s="190"/>
      <c r="U114" s="35"/>
      <c r="W114" s="36"/>
    </row>
    <row r="115" spans="1:42" s="34" customFormat="1" ht="16.5" thickBot="1" x14ac:dyDescent="0.3">
      <c r="A115" s="92" t="s">
        <v>123</v>
      </c>
      <c r="B115" s="93" t="s">
        <v>167</v>
      </c>
      <c r="C115" s="94"/>
      <c r="D115" s="113"/>
      <c r="E115" s="95"/>
      <c r="F115" s="95"/>
      <c r="G115" s="95"/>
      <c r="H115" s="96"/>
      <c r="I115" s="96"/>
      <c r="J115" s="96"/>
      <c r="K115" s="96"/>
      <c r="L115" s="96"/>
      <c r="M115" s="96"/>
      <c r="N115" s="96"/>
      <c r="O115" s="213">
        <f>AVERAGE(O116:O121)</f>
        <v>0.90888888888888886</v>
      </c>
      <c r="P115" s="97"/>
      <c r="Q115" s="182"/>
      <c r="U115" s="35"/>
      <c r="W115" s="36"/>
    </row>
    <row r="116" spans="1:42" s="30" customFormat="1" ht="26.25" customHeight="1" thickBot="1" x14ac:dyDescent="0.3">
      <c r="A116" s="146" t="s">
        <v>325</v>
      </c>
      <c r="B116" s="147" t="s">
        <v>117</v>
      </c>
      <c r="C116" s="148"/>
      <c r="D116" s="151">
        <v>3.76</v>
      </c>
      <c r="E116" s="151">
        <v>3.76</v>
      </c>
      <c r="F116" s="151">
        <v>3.76</v>
      </c>
      <c r="G116" s="151">
        <v>3.76</v>
      </c>
      <c r="H116" s="149" t="s">
        <v>93</v>
      </c>
      <c r="I116" s="151">
        <v>4.5</v>
      </c>
      <c r="J116" s="153"/>
      <c r="K116" s="154" t="s">
        <v>107</v>
      </c>
      <c r="L116" s="154" t="s">
        <v>84</v>
      </c>
      <c r="M116" s="164"/>
      <c r="N116" s="164"/>
      <c r="O116" s="213">
        <f t="shared" si="1"/>
        <v>0.8355555555555555</v>
      </c>
      <c r="P116" s="164"/>
      <c r="Q116" s="191"/>
      <c r="U116" s="55"/>
      <c r="W116" s="32"/>
    </row>
    <row r="117" spans="1:42" s="30" customFormat="1" ht="26.25" customHeight="1" thickBot="1" x14ac:dyDescent="0.3">
      <c r="A117" s="146" t="s">
        <v>326</v>
      </c>
      <c r="B117" s="147" t="s">
        <v>115</v>
      </c>
      <c r="C117" s="148"/>
      <c r="D117" s="151">
        <v>4.08</v>
      </c>
      <c r="E117" s="151">
        <v>4.08</v>
      </c>
      <c r="F117" s="151">
        <v>4.08</v>
      </c>
      <c r="G117" s="151">
        <v>4.08</v>
      </c>
      <c r="H117" s="149" t="s">
        <v>93</v>
      </c>
      <c r="I117" s="151">
        <v>4.5</v>
      </c>
      <c r="J117" s="153"/>
      <c r="K117" s="154" t="s">
        <v>107</v>
      </c>
      <c r="L117" s="154" t="s">
        <v>84</v>
      </c>
      <c r="M117" s="164"/>
      <c r="N117" s="164"/>
      <c r="O117" s="213">
        <f t="shared" si="1"/>
        <v>0.90666666666666673</v>
      </c>
      <c r="P117" s="164"/>
      <c r="Q117" s="191"/>
      <c r="U117" s="55"/>
      <c r="W117" s="32"/>
    </row>
    <row r="118" spans="1:42" s="30" customFormat="1" ht="26.25" customHeight="1" thickBot="1" x14ac:dyDescent="0.3">
      <c r="A118" s="146" t="s">
        <v>327</v>
      </c>
      <c r="B118" s="147" t="s">
        <v>124</v>
      </c>
      <c r="C118" s="148"/>
      <c r="D118" s="151">
        <v>4.4000000000000004</v>
      </c>
      <c r="E118" s="151">
        <v>4.4000000000000004</v>
      </c>
      <c r="F118" s="151">
        <v>4.4000000000000004</v>
      </c>
      <c r="G118" s="151">
        <v>4.4000000000000004</v>
      </c>
      <c r="H118" s="149" t="s">
        <v>93</v>
      </c>
      <c r="I118" s="151">
        <v>4.5</v>
      </c>
      <c r="J118" s="153"/>
      <c r="K118" s="154" t="s">
        <v>107</v>
      </c>
      <c r="L118" s="154" t="s">
        <v>84</v>
      </c>
      <c r="M118" s="164"/>
      <c r="N118" s="164"/>
      <c r="O118" s="213">
        <f t="shared" si="1"/>
        <v>0.97777777777777786</v>
      </c>
      <c r="P118" s="164"/>
      <c r="Q118" s="191"/>
      <c r="U118" s="55"/>
      <c r="W118" s="32"/>
    </row>
    <row r="119" spans="1:42" ht="26.25" customHeight="1" thickBot="1" x14ac:dyDescent="0.3">
      <c r="A119" s="146" t="s">
        <v>328</v>
      </c>
      <c r="B119" s="147" t="s">
        <v>125</v>
      </c>
      <c r="C119" s="148"/>
      <c r="D119" s="151">
        <v>4.5599999999999996</v>
      </c>
      <c r="E119" s="151">
        <v>4.5599999999999996</v>
      </c>
      <c r="F119" s="151">
        <v>4.5599999999999996</v>
      </c>
      <c r="G119" s="151">
        <v>4.5599999999999996</v>
      </c>
      <c r="H119" s="149" t="s">
        <v>93</v>
      </c>
      <c r="I119" s="151">
        <v>4.5</v>
      </c>
      <c r="J119" s="153"/>
      <c r="K119" s="154" t="s">
        <v>107</v>
      </c>
      <c r="L119" s="154" t="s">
        <v>84</v>
      </c>
      <c r="M119" s="164"/>
      <c r="N119" s="164"/>
      <c r="O119" s="213">
        <v>1</v>
      </c>
      <c r="P119" s="164"/>
      <c r="Q119" s="191"/>
    </row>
    <row r="120" spans="1:42" s="29" customFormat="1" ht="26.25" customHeight="1" thickBot="1" x14ac:dyDescent="0.3">
      <c r="A120" s="146" t="s">
        <v>329</v>
      </c>
      <c r="B120" s="147" t="s">
        <v>108</v>
      </c>
      <c r="C120" s="148"/>
      <c r="D120" s="151">
        <v>3.3</v>
      </c>
      <c r="E120" s="151">
        <v>3.3</v>
      </c>
      <c r="F120" s="151">
        <v>3.3</v>
      </c>
      <c r="G120" s="151">
        <v>3.3</v>
      </c>
      <c r="H120" s="149" t="s">
        <v>93</v>
      </c>
      <c r="I120" s="151">
        <v>4.5</v>
      </c>
      <c r="J120" s="153"/>
      <c r="K120" s="154" t="s">
        <v>107</v>
      </c>
      <c r="L120" s="154" t="s">
        <v>84</v>
      </c>
      <c r="M120" s="164"/>
      <c r="N120" s="164"/>
      <c r="O120" s="213">
        <f t="shared" si="1"/>
        <v>0.73333333333333328</v>
      </c>
      <c r="P120" s="164"/>
      <c r="Q120" s="191"/>
      <c r="R120" s="30"/>
      <c r="S120" s="30"/>
      <c r="T120" s="79"/>
      <c r="U120" s="31"/>
      <c r="V120" s="43"/>
      <c r="W120" s="32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</row>
    <row r="121" spans="1:42" ht="26.25" customHeight="1" thickBot="1" x14ac:dyDescent="0.3">
      <c r="A121" s="146" t="s">
        <v>330</v>
      </c>
      <c r="B121" s="147" t="s">
        <v>126</v>
      </c>
      <c r="C121" s="173"/>
      <c r="D121" s="151">
        <v>4.5</v>
      </c>
      <c r="E121" s="151">
        <v>4.5</v>
      </c>
      <c r="F121" s="151">
        <v>4.5</v>
      </c>
      <c r="G121" s="151">
        <v>4.5</v>
      </c>
      <c r="H121" s="149" t="s">
        <v>93</v>
      </c>
      <c r="I121" s="151">
        <v>4.5</v>
      </c>
      <c r="J121" s="153"/>
      <c r="K121" s="154" t="s">
        <v>107</v>
      </c>
      <c r="L121" s="154" t="s">
        <v>84</v>
      </c>
      <c r="M121" s="164"/>
      <c r="N121" s="164"/>
      <c r="O121" s="213">
        <f t="shared" si="1"/>
        <v>1</v>
      </c>
      <c r="P121" s="164"/>
      <c r="Q121" s="191"/>
    </row>
    <row r="122" spans="1:42" x14ac:dyDescent="0.25">
      <c r="A122" s="77" t="s">
        <v>137</v>
      </c>
      <c r="B122" s="75"/>
      <c r="C122" s="75"/>
    </row>
  </sheetData>
  <sheetProtection autoFilter="0"/>
  <mergeCells count="4">
    <mergeCell ref="A3:C3"/>
    <mergeCell ref="A4:C4"/>
    <mergeCell ref="A2:C2"/>
    <mergeCell ref="A1:P1"/>
  </mergeCells>
  <printOptions horizontalCentered="1"/>
  <pageMargins left="0.5" right="0.5" top="0.3" bottom="0.25" header="0.45" footer="0.1"/>
  <pageSetup paperSize="3" scale="53" fitToHeight="0" orientation="landscape" r:id="rId1"/>
  <rowBreaks count="3" manualBreakCount="3">
    <brk id="39" max="15" man="1"/>
    <brk id="65" max="15" man="1"/>
    <brk id="9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N20"/>
  <sheetViews>
    <sheetView workbookViewId="0">
      <selection activeCell="B16" sqref="B16"/>
    </sheetView>
  </sheetViews>
  <sheetFormatPr defaultColWidth="9.140625" defaultRowHeight="15.75" x14ac:dyDescent="0.25"/>
  <cols>
    <col min="1" max="1" width="9.140625" style="2"/>
    <col min="2" max="2" width="55" style="2" customWidth="1"/>
    <col min="3" max="3" width="1.7109375" style="2" customWidth="1"/>
    <col min="4" max="4" width="6.7109375" style="2" hidden="1" customWidth="1"/>
    <col min="5" max="5" width="8" style="2" hidden="1" customWidth="1"/>
    <col min="6" max="6" width="6.7109375" style="2" hidden="1" customWidth="1"/>
    <col min="7" max="7" width="8.140625" style="2" hidden="1" customWidth="1"/>
    <col min="8" max="8" width="6.7109375" style="2" hidden="1" customWidth="1"/>
    <col min="9" max="9" width="7.5703125" style="2" hidden="1" customWidth="1"/>
    <col min="10" max="10" width="6.7109375" style="2" hidden="1" customWidth="1"/>
    <col min="11" max="11" width="7.85546875" style="2" hidden="1" customWidth="1"/>
    <col min="12" max="13" width="6.7109375" style="2" hidden="1" customWidth="1"/>
    <col min="14" max="14" width="8.42578125" style="2" customWidth="1"/>
    <col min="15" max="15" width="8.140625" style="2" customWidth="1"/>
    <col min="16" max="16384" width="9.140625" style="2"/>
  </cols>
  <sheetData>
    <row r="2" spans="1:40" x14ac:dyDescent="0.25">
      <c r="D2" s="3">
        <v>39722</v>
      </c>
      <c r="E2" s="3">
        <v>39753</v>
      </c>
      <c r="F2" s="3">
        <v>39783</v>
      </c>
      <c r="G2" s="3">
        <v>39814</v>
      </c>
      <c r="H2" s="3">
        <v>39845</v>
      </c>
      <c r="I2" s="3">
        <v>39873</v>
      </c>
      <c r="J2" s="3">
        <v>39904</v>
      </c>
      <c r="K2" s="3">
        <v>39934</v>
      </c>
      <c r="L2" s="3">
        <v>39965</v>
      </c>
      <c r="M2" s="3">
        <v>39995</v>
      </c>
      <c r="N2" s="3">
        <v>40026</v>
      </c>
      <c r="O2" s="3">
        <v>40057</v>
      </c>
      <c r="P2" s="3">
        <v>40087</v>
      </c>
      <c r="Q2" s="3">
        <v>40118</v>
      </c>
      <c r="R2" s="3">
        <v>40148</v>
      </c>
      <c r="S2" s="3">
        <v>40179</v>
      </c>
      <c r="T2" s="3">
        <v>40210</v>
      </c>
      <c r="U2" s="3">
        <v>40238</v>
      </c>
      <c r="V2" s="3">
        <v>40269</v>
      </c>
      <c r="W2" s="3">
        <v>40299</v>
      </c>
      <c r="X2" s="3">
        <v>40330</v>
      </c>
      <c r="Y2" s="3">
        <v>40360</v>
      </c>
      <c r="Z2" s="3">
        <v>40391</v>
      </c>
      <c r="AA2" s="3">
        <v>40422</v>
      </c>
      <c r="AB2" s="3">
        <v>40452</v>
      </c>
      <c r="AC2" s="3">
        <v>40483</v>
      </c>
      <c r="AD2" s="3">
        <v>40513</v>
      </c>
      <c r="AE2" s="3">
        <v>40544</v>
      </c>
      <c r="AF2" s="3">
        <v>40575</v>
      </c>
      <c r="AG2" s="3">
        <v>40603</v>
      </c>
      <c r="AH2" s="3">
        <v>40634</v>
      </c>
      <c r="AI2" s="3">
        <v>40664</v>
      </c>
      <c r="AJ2" s="3">
        <v>40695</v>
      </c>
      <c r="AK2" s="3">
        <v>40725</v>
      </c>
      <c r="AL2" s="3">
        <v>40756</v>
      </c>
      <c r="AM2" s="3">
        <v>40787</v>
      </c>
      <c r="AN2" s="3">
        <v>40817</v>
      </c>
    </row>
    <row r="4" spans="1:40" ht="18" customHeight="1" x14ac:dyDescent="0.25">
      <c r="B4" s="4" t="s">
        <v>3</v>
      </c>
      <c r="C4" s="5"/>
      <c r="D4" s="6"/>
      <c r="E4" s="6"/>
      <c r="F4" s="6"/>
      <c r="G4" s="6">
        <v>83.51</v>
      </c>
      <c r="H4" s="6">
        <v>73.760000000000005</v>
      </c>
      <c r="I4" s="6">
        <v>66.2</v>
      </c>
      <c r="J4" s="6">
        <v>80.989999999999995</v>
      </c>
      <c r="K4" s="6">
        <v>83.03</v>
      </c>
      <c r="L4" s="6">
        <v>68.790000000000006</v>
      </c>
      <c r="M4" s="6">
        <v>73.25</v>
      </c>
      <c r="N4" s="23">
        <v>91.07</v>
      </c>
      <c r="O4" s="23">
        <v>84.54</v>
      </c>
      <c r="P4" s="23">
        <v>80.61</v>
      </c>
      <c r="Q4" s="23">
        <v>89.77</v>
      </c>
      <c r="R4" s="23">
        <v>83.51</v>
      </c>
      <c r="S4" s="23">
        <v>90.3</v>
      </c>
      <c r="T4" s="23">
        <v>90.5</v>
      </c>
      <c r="U4" s="23">
        <v>80.11</v>
      </c>
      <c r="V4" s="23">
        <v>81.53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8" customHeight="1" x14ac:dyDescent="0.25">
      <c r="B5" s="7" t="s">
        <v>18</v>
      </c>
      <c r="C5" s="8"/>
      <c r="D5" s="9"/>
      <c r="E5" s="9"/>
      <c r="F5" s="9"/>
      <c r="G5" s="9">
        <v>79.33</v>
      </c>
      <c r="H5" s="9">
        <v>70.069999999999993</v>
      </c>
      <c r="I5" s="9">
        <v>62.89</v>
      </c>
      <c r="J5" s="9">
        <v>76.94</v>
      </c>
      <c r="K5" s="9">
        <v>78.88</v>
      </c>
      <c r="L5" s="9">
        <v>65.349999999999994</v>
      </c>
      <c r="M5" s="9">
        <v>69.59</v>
      </c>
      <c r="N5" s="24">
        <v>86.52</v>
      </c>
      <c r="O5" s="24">
        <v>80.31</v>
      </c>
      <c r="P5" s="24">
        <v>76.58</v>
      </c>
      <c r="Q5" s="24">
        <v>85.28</v>
      </c>
      <c r="R5" s="24">
        <v>79.33</v>
      </c>
      <c r="S5" s="24">
        <v>85.79</v>
      </c>
      <c r="T5" s="24">
        <v>85.97</v>
      </c>
      <c r="U5" s="24">
        <v>76.099999999999994</v>
      </c>
      <c r="V5" s="24">
        <v>81.53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8" customHeight="1" x14ac:dyDescent="0.25">
      <c r="B6" s="10" t="s">
        <v>4</v>
      </c>
      <c r="C6" s="11"/>
      <c r="D6" s="12"/>
      <c r="E6" s="12"/>
      <c r="F6" s="12"/>
      <c r="G6" s="12">
        <v>78.739999999999995</v>
      </c>
      <c r="H6" s="12">
        <v>20.05</v>
      </c>
      <c r="I6" s="12">
        <v>30.72</v>
      </c>
      <c r="J6" s="12">
        <v>44.92</v>
      </c>
      <c r="K6" s="12">
        <v>62.08</v>
      </c>
      <c r="L6" s="12">
        <v>79.09</v>
      </c>
      <c r="M6" s="12">
        <v>73.23</v>
      </c>
      <c r="N6" s="25">
        <v>80.069999999999993</v>
      </c>
      <c r="O6" s="25">
        <v>81.2</v>
      </c>
      <c r="P6" s="25">
        <v>83.78</v>
      </c>
      <c r="Q6" s="25">
        <v>94.71</v>
      </c>
      <c r="R6" s="25">
        <v>78.739999999999995</v>
      </c>
      <c r="S6" s="25">
        <v>75.73</v>
      </c>
      <c r="T6" s="25">
        <v>66.36</v>
      </c>
      <c r="U6" s="25">
        <v>60.09</v>
      </c>
      <c r="V6" s="25">
        <v>68.62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8" customHeight="1" x14ac:dyDescent="0.25">
      <c r="A7" s="2">
        <v>2</v>
      </c>
      <c r="B7" s="1" t="s">
        <v>27</v>
      </c>
      <c r="D7" s="14"/>
      <c r="E7" s="14"/>
      <c r="F7" s="14"/>
      <c r="G7" s="14">
        <v>92.05</v>
      </c>
      <c r="H7" s="14">
        <v>29.39</v>
      </c>
      <c r="I7" s="14">
        <v>46.2</v>
      </c>
      <c r="J7" s="14">
        <v>52.99</v>
      </c>
      <c r="K7" s="14">
        <v>78.599999999999994</v>
      </c>
      <c r="L7" s="14">
        <v>84.97</v>
      </c>
      <c r="M7" s="14">
        <v>91.19</v>
      </c>
      <c r="N7" s="26">
        <v>94.34</v>
      </c>
      <c r="O7" s="26">
        <v>90.94</v>
      </c>
      <c r="P7" s="26">
        <v>90.3</v>
      </c>
      <c r="Q7" s="26">
        <v>79.599999999999994</v>
      </c>
      <c r="R7" s="26">
        <v>92.67</v>
      </c>
      <c r="S7" s="26">
        <v>92.05</v>
      </c>
      <c r="T7" s="26">
        <v>90.46</v>
      </c>
      <c r="U7" s="26">
        <v>88.93</v>
      </c>
      <c r="V7" s="26">
        <v>91.45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8" customHeight="1" x14ac:dyDescent="0.25">
      <c r="A8" s="2">
        <v>6</v>
      </c>
      <c r="B8" s="1" t="s">
        <v>25</v>
      </c>
      <c r="D8" s="14"/>
      <c r="E8" s="14"/>
      <c r="F8" s="14"/>
      <c r="G8" s="14">
        <v>0.98</v>
      </c>
      <c r="H8" s="14">
        <v>15.06</v>
      </c>
      <c r="I8" s="14">
        <v>11.25</v>
      </c>
      <c r="J8" s="14">
        <v>3.14</v>
      </c>
      <c r="K8" s="14">
        <v>2.68</v>
      </c>
      <c r="L8" s="14">
        <v>1.5</v>
      </c>
      <c r="M8" s="14">
        <v>1.95</v>
      </c>
      <c r="N8" s="26">
        <v>0.9</v>
      </c>
      <c r="O8" s="26">
        <v>2.66</v>
      </c>
      <c r="P8" s="26">
        <v>1.56</v>
      </c>
      <c r="Q8" s="26">
        <v>1.4</v>
      </c>
      <c r="R8" s="26">
        <v>2.44</v>
      </c>
      <c r="S8" s="26">
        <v>2.4500000000000002</v>
      </c>
      <c r="T8" s="26">
        <v>4.5999999999999996</v>
      </c>
      <c r="U8" s="26">
        <v>1</v>
      </c>
      <c r="V8" s="26">
        <v>4.8899999999999997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8" customHeight="1" x14ac:dyDescent="0.25">
      <c r="B9" s="15" t="s">
        <v>8</v>
      </c>
      <c r="C9" s="16"/>
      <c r="D9" s="17" t="s">
        <v>13</v>
      </c>
      <c r="E9" s="17" t="s">
        <v>13</v>
      </c>
      <c r="F9" s="17" t="s">
        <v>13</v>
      </c>
      <c r="G9" s="17" t="s">
        <v>13</v>
      </c>
      <c r="H9" s="17" t="s">
        <v>13</v>
      </c>
      <c r="I9" s="17" t="s">
        <v>13</v>
      </c>
      <c r="J9" s="17" t="s">
        <v>13</v>
      </c>
      <c r="K9" s="17" t="s">
        <v>13</v>
      </c>
      <c r="L9" s="17" t="s">
        <v>13</v>
      </c>
      <c r="M9" s="17" t="s">
        <v>13</v>
      </c>
      <c r="N9" s="27" t="s">
        <v>13</v>
      </c>
      <c r="O9" s="27"/>
      <c r="P9" s="27"/>
      <c r="Q9" s="27"/>
      <c r="R9" s="27"/>
      <c r="S9" s="27"/>
      <c r="T9" s="27"/>
      <c r="U9" s="27"/>
      <c r="V9" s="2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8" customHeight="1" x14ac:dyDescent="0.25">
      <c r="A10" s="2">
        <v>7</v>
      </c>
      <c r="B10" s="13" t="s">
        <v>14</v>
      </c>
      <c r="C10" s="18"/>
      <c r="D10" s="19"/>
      <c r="E10" s="19"/>
      <c r="F10" s="19"/>
      <c r="G10" s="14">
        <v>12</v>
      </c>
      <c r="H10" s="14">
        <v>26</v>
      </c>
      <c r="I10" s="14">
        <v>31</v>
      </c>
      <c r="J10" s="14">
        <v>16</v>
      </c>
      <c r="K10" s="14">
        <v>17</v>
      </c>
      <c r="L10" s="14">
        <v>44</v>
      </c>
      <c r="M10" s="14">
        <v>26</v>
      </c>
      <c r="N10" s="26">
        <v>8</v>
      </c>
      <c r="O10" s="28">
        <v>19</v>
      </c>
      <c r="P10" s="28">
        <v>6</v>
      </c>
      <c r="Q10" s="28">
        <v>22</v>
      </c>
      <c r="R10" s="28">
        <v>12</v>
      </c>
      <c r="S10" s="28">
        <v>12</v>
      </c>
      <c r="T10" s="28">
        <v>10</v>
      </c>
      <c r="U10" s="28">
        <v>7</v>
      </c>
      <c r="V10" s="28">
        <v>13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8" customHeight="1" x14ac:dyDescent="0.25">
      <c r="B11" s="20" t="s">
        <v>11</v>
      </c>
      <c r="C11" s="21"/>
      <c r="D11" s="22" t="str">
        <f t="shared" ref="D11:Q11" si="0">IF(D13=0,"",(D10/D13)*100)</f>
        <v/>
      </c>
      <c r="E11" s="22" t="str">
        <f t="shared" si="0"/>
        <v/>
      </c>
      <c r="F11" s="22" t="str">
        <f t="shared" si="0"/>
        <v/>
      </c>
      <c r="G11" s="22">
        <f t="shared" si="0"/>
        <v>3.6809815950920246</v>
      </c>
      <c r="H11" s="22">
        <f t="shared" si="0"/>
        <v>8.7837837837837842</v>
      </c>
      <c r="I11" s="22">
        <f t="shared" si="0"/>
        <v>8.493150684931507</v>
      </c>
      <c r="J11" s="22">
        <f t="shared" si="0"/>
        <v>6.6115702479338845</v>
      </c>
      <c r="K11" s="22">
        <f t="shared" si="0"/>
        <v>5.9649122807017543</v>
      </c>
      <c r="L11" s="22">
        <f t="shared" si="0"/>
        <v>12.979351032448378</v>
      </c>
      <c r="M11" s="22">
        <f t="shared" si="0"/>
        <v>7.8313253012048198</v>
      </c>
      <c r="N11" s="22">
        <f t="shared" si="0"/>
        <v>3.5242290748898681</v>
      </c>
      <c r="O11" s="22">
        <f t="shared" si="0"/>
        <v>7.1428571428571423</v>
      </c>
      <c r="P11" s="22">
        <f t="shared" si="0"/>
        <v>2.4691358024691357</v>
      </c>
      <c r="Q11" s="22">
        <f t="shared" si="0"/>
        <v>9.4827586206896548</v>
      </c>
      <c r="R11" s="22">
        <f t="shared" ref="R11:AN11" si="1">IF(R13=0,"",(R10/R13)*100)</f>
        <v>5.1502145922746783</v>
      </c>
      <c r="S11" s="22">
        <f t="shared" si="1"/>
        <v>3.7151702786377707</v>
      </c>
      <c r="T11" s="22">
        <f t="shared" si="1"/>
        <v>3.4246575342465753</v>
      </c>
      <c r="U11" s="22">
        <f t="shared" si="1"/>
        <v>2.4734982332155475</v>
      </c>
      <c r="V11" s="22">
        <f t="shared" si="1"/>
        <v>4.7101449275362324</v>
      </c>
      <c r="W11" s="22" t="str">
        <f t="shared" si="1"/>
        <v/>
      </c>
      <c r="X11" s="22" t="str">
        <f t="shared" si="1"/>
        <v/>
      </c>
      <c r="Y11" s="22" t="str">
        <f t="shared" si="1"/>
        <v/>
      </c>
      <c r="Z11" s="22" t="str">
        <f t="shared" si="1"/>
        <v/>
      </c>
      <c r="AA11" s="22" t="str">
        <f t="shared" si="1"/>
        <v/>
      </c>
      <c r="AB11" s="22" t="str">
        <f t="shared" si="1"/>
        <v/>
      </c>
      <c r="AC11" s="22" t="str">
        <f t="shared" si="1"/>
        <v/>
      </c>
      <c r="AD11" s="22" t="str">
        <f t="shared" si="1"/>
        <v/>
      </c>
      <c r="AE11" s="22" t="str">
        <f t="shared" si="1"/>
        <v/>
      </c>
      <c r="AF11" s="22" t="str">
        <f t="shared" si="1"/>
        <v/>
      </c>
      <c r="AG11" s="22" t="str">
        <f t="shared" si="1"/>
        <v/>
      </c>
      <c r="AH11" s="22" t="str">
        <f t="shared" si="1"/>
        <v/>
      </c>
      <c r="AI11" s="22" t="str">
        <f t="shared" si="1"/>
        <v/>
      </c>
      <c r="AJ11" s="22" t="str">
        <f t="shared" si="1"/>
        <v/>
      </c>
      <c r="AK11" s="22" t="str">
        <f t="shared" si="1"/>
        <v/>
      </c>
      <c r="AL11" s="22" t="str">
        <f t="shared" si="1"/>
        <v/>
      </c>
      <c r="AM11" s="22" t="str">
        <f t="shared" si="1"/>
        <v/>
      </c>
      <c r="AN11" s="22" t="str">
        <f t="shared" si="1"/>
        <v/>
      </c>
    </row>
    <row r="12" spans="1:40" ht="18" customHeight="1" x14ac:dyDescent="0.25">
      <c r="B12" s="10" t="s">
        <v>6</v>
      </c>
      <c r="C12" s="11"/>
      <c r="D12" s="12"/>
      <c r="E12" s="12"/>
      <c r="F12" s="12"/>
      <c r="G12" s="12">
        <v>54.63</v>
      </c>
      <c r="H12" s="12">
        <v>86.67</v>
      </c>
      <c r="I12" s="12">
        <v>55.33</v>
      </c>
      <c r="J12" s="12">
        <v>81.58</v>
      </c>
      <c r="K12" s="12">
        <v>70</v>
      </c>
      <c r="L12" s="12">
        <v>59.03</v>
      </c>
      <c r="M12" s="12">
        <v>60.43</v>
      </c>
      <c r="N12" s="25">
        <v>74</v>
      </c>
      <c r="O12" s="25">
        <v>55</v>
      </c>
      <c r="P12" s="25">
        <v>70</v>
      </c>
      <c r="Q12" s="25">
        <v>55.79</v>
      </c>
      <c r="R12" s="25">
        <v>54.63</v>
      </c>
      <c r="S12" s="25">
        <v>76.23</v>
      </c>
      <c r="T12" s="25">
        <v>86.14</v>
      </c>
      <c r="U12" s="25">
        <v>64</v>
      </c>
      <c r="V12" s="25">
        <v>59.35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8" customHeight="1" x14ac:dyDescent="0.25">
      <c r="A13" s="2">
        <v>4</v>
      </c>
      <c r="B13" s="13" t="s">
        <v>19</v>
      </c>
      <c r="D13" s="14"/>
      <c r="E13" s="14"/>
      <c r="F13" s="14"/>
      <c r="G13" s="14">
        <v>326</v>
      </c>
      <c r="H13" s="14">
        <v>296</v>
      </c>
      <c r="I13" s="14">
        <v>365</v>
      </c>
      <c r="J13" s="14">
        <v>242</v>
      </c>
      <c r="K13" s="14">
        <v>285</v>
      </c>
      <c r="L13" s="14">
        <v>339</v>
      </c>
      <c r="M13" s="14">
        <v>332</v>
      </c>
      <c r="N13" s="26">
        <v>227</v>
      </c>
      <c r="O13" s="26">
        <v>266</v>
      </c>
      <c r="P13" s="26">
        <v>243</v>
      </c>
      <c r="Q13" s="26">
        <v>232</v>
      </c>
      <c r="R13" s="26">
        <v>233</v>
      </c>
      <c r="S13" s="26">
        <v>323</v>
      </c>
      <c r="T13" s="26">
        <v>292</v>
      </c>
      <c r="U13" s="26">
        <v>283</v>
      </c>
      <c r="V13" s="26">
        <v>276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8" customHeight="1" x14ac:dyDescent="0.25">
      <c r="A14" s="2">
        <v>6</v>
      </c>
      <c r="B14" s="13" t="s">
        <v>12</v>
      </c>
      <c r="D14" s="14"/>
      <c r="E14" s="14"/>
      <c r="F14" s="14"/>
      <c r="G14" s="14">
        <v>10</v>
      </c>
      <c r="H14" s="14">
        <v>10</v>
      </c>
      <c r="I14" s="14">
        <v>38</v>
      </c>
      <c r="J14" s="14">
        <v>19</v>
      </c>
      <c r="K14" s="14">
        <v>30</v>
      </c>
      <c r="L14" s="14">
        <v>44</v>
      </c>
      <c r="M14" s="14">
        <v>42</v>
      </c>
      <c r="N14" s="26">
        <v>25</v>
      </c>
      <c r="O14" s="26">
        <v>40</v>
      </c>
      <c r="P14" s="26">
        <v>30</v>
      </c>
      <c r="Q14" s="26">
        <v>38</v>
      </c>
      <c r="R14" s="26">
        <v>41</v>
      </c>
      <c r="S14" s="26">
        <v>23</v>
      </c>
      <c r="T14" s="26">
        <v>18</v>
      </c>
      <c r="U14" s="26">
        <v>25</v>
      </c>
      <c r="V14" s="26">
        <v>31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8" customHeight="1" x14ac:dyDescent="0.25">
      <c r="B15" s="15" t="s">
        <v>9</v>
      </c>
      <c r="C15" s="16"/>
      <c r="D15" s="17" t="s">
        <v>13</v>
      </c>
      <c r="E15" s="17" t="s">
        <v>13</v>
      </c>
      <c r="F15" s="17" t="s">
        <v>13</v>
      </c>
      <c r="G15" s="17" t="s">
        <v>13</v>
      </c>
      <c r="H15" s="17" t="s">
        <v>13</v>
      </c>
      <c r="I15" s="17" t="s">
        <v>13</v>
      </c>
      <c r="J15" s="17" t="s">
        <v>13</v>
      </c>
      <c r="K15" s="17" t="s">
        <v>13</v>
      </c>
      <c r="L15" s="17" t="s">
        <v>13</v>
      </c>
      <c r="M15" s="17" t="s">
        <v>13</v>
      </c>
      <c r="N15" s="27" t="s">
        <v>13</v>
      </c>
      <c r="O15" s="27"/>
      <c r="P15" s="27"/>
      <c r="Q15" s="27"/>
      <c r="R15" s="27"/>
      <c r="S15" s="27"/>
      <c r="T15" s="27"/>
      <c r="U15" s="27"/>
      <c r="V15" s="2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" customHeight="1" x14ac:dyDescent="0.25">
      <c r="A16" s="2" t="s">
        <v>16</v>
      </c>
      <c r="B16" s="1" t="s">
        <v>26</v>
      </c>
      <c r="D16" s="14"/>
      <c r="E16" s="14"/>
      <c r="F16" s="14"/>
      <c r="G16" s="14">
        <v>1</v>
      </c>
      <c r="H16" s="14">
        <v>1</v>
      </c>
      <c r="I16" s="14">
        <v>1</v>
      </c>
      <c r="J16" s="14">
        <v>1.5</v>
      </c>
      <c r="K16" s="14">
        <v>1.5</v>
      </c>
      <c r="L16" s="14">
        <v>1.5</v>
      </c>
      <c r="M16" s="14">
        <v>1.5</v>
      </c>
      <c r="N16" s="26">
        <v>1.5</v>
      </c>
      <c r="O16" s="26">
        <v>1.5</v>
      </c>
      <c r="P16" s="26">
        <v>1.5</v>
      </c>
      <c r="Q16" s="26">
        <v>1.5</v>
      </c>
      <c r="R16" s="26">
        <v>1.5</v>
      </c>
      <c r="S16" s="26">
        <v>2</v>
      </c>
      <c r="T16" s="26">
        <v>2</v>
      </c>
      <c r="U16" s="26"/>
      <c r="V16" s="2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x14ac:dyDescent="0.25">
      <c r="B17" s="10" t="s">
        <v>5</v>
      </c>
      <c r="C17" s="11"/>
      <c r="D17" s="12"/>
      <c r="E17" s="12"/>
      <c r="F17" s="12"/>
      <c r="G17" s="12">
        <v>100</v>
      </c>
      <c r="H17" s="12">
        <v>100</v>
      </c>
      <c r="I17" s="12">
        <v>100</v>
      </c>
      <c r="J17" s="12">
        <v>100</v>
      </c>
      <c r="K17" s="12">
        <v>100</v>
      </c>
      <c r="L17" s="12">
        <v>50</v>
      </c>
      <c r="M17" s="12">
        <v>66.67</v>
      </c>
      <c r="N17" s="25">
        <v>100</v>
      </c>
      <c r="O17" s="25">
        <v>100</v>
      </c>
      <c r="P17" s="25">
        <v>66.67</v>
      </c>
      <c r="Q17" s="25">
        <v>100</v>
      </c>
      <c r="R17" s="25">
        <v>100</v>
      </c>
      <c r="S17" s="25">
        <v>100</v>
      </c>
      <c r="T17" s="25">
        <v>100</v>
      </c>
      <c r="U17" s="25">
        <v>100</v>
      </c>
      <c r="V17" s="25">
        <v>100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x14ac:dyDescent="0.25">
      <c r="A18" s="2" t="s">
        <v>17</v>
      </c>
      <c r="B18" s="13" t="s">
        <v>7</v>
      </c>
      <c r="D18" s="14"/>
      <c r="E18" s="14"/>
      <c r="F18" s="14"/>
      <c r="G18" s="14">
        <v>4.6399999999999997</v>
      </c>
      <c r="H18" s="14"/>
      <c r="I18" s="14"/>
      <c r="J18" s="14"/>
      <c r="K18" s="14"/>
      <c r="L18" s="14"/>
      <c r="M18" s="14"/>
      <c r="N18" s="26"/>
      <c r="O18" s="26"/>
      <c r="P18" s="26">
        <v>4.92</v>
      </c>
      <c r="Q18" s="26">
        <v>4.3</v>
      </c>
      <c r="R18" s="26">
        <v>5</v>
      </c>
      <c r="S18" s="26">
        <v>4.63</v>
      </c>
      <c r="T18" s="26">
        <v>4.7</v>
      </c>
      <c r="U18" s="26">
        <v>4.9000000000000004</v>
      </c>
      <c r="V18" s="26">
        <v>4.8250000000000002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x14ac:dyDescent="0.25">
      <c r="A19" s="2">
        <v>8</v>
      </c>
      <c r="B19" s="13" t="s">
        <v>10</v>
      </c>
      <c r="D19" s="14"/>
      <c r="E19" s="14"/>
      <c r="F19" s="14"/>
      <c r="G19" s="14">
        <v>1</v>
      </c>
      <c r="H19" s="14">
        <v>0</v>
      </c>
      <c r="I19" s="14">
        <v>0</v>
      </c>
      <c r="J19" s="14">
        <v>4</v>
      </c>
      <c r="K19" s="14">
        <v>0</v>
      </c>
      <c r="L19" s="14">
        <v>3</v>
      </c>
      <c r="M19" s="14">
        <v>2</v>
      </c>
      <c r="N19" s="26">
        <v>0</v>
      </c>
      <c r="O19" s="26">
        <v>0</v>
      </c>
      <c r="P19" s="26">
        <v>3</v>
      </c>
      <c r="Q19" s="26">
        <v>0</v>
      </c>
      <c r="R19" s="26">
        <v>0</v>
      </c>
      <c r="S19" s="26">
        <v>1</v>
      </c>
      <c r="T19" s="26">
        <v>0</v>
      </c>
      <c r="U19" s="26">
        <v>0</v>
      </c>
      <c r="V19" s="26"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x14ac:dyDescent="0.25">
      <c r="B20" s="1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pageMargins left="0.7" right="0.7" top="0.75" bottom="0.75" header="0.3" footer="0.3"/>
  <pageSetup scale="80"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3" sqref="A23"/>
    </sheetView>
  </sheetViews>
  <sheetFormatPr defaultRowHeight="15" x14ac:dyDescent="0.25"/>
  <cols>
    <col min="1" max="1" width="62" style="38" bestFit="1" customWidth="1"/>
    <col min="2" max="5" width="18.7109375" customWidth="1"/>
    <col min="6" max="6" width="35.5703125" customWidth="1"/>
    <col min="7" max="7" width="29.7109375" customWidth="1"/>
    <col min="8" max="8" width="31.5703125" customWidth="1"/>
  </cols>
  <sheetData>
    <row r="1" spans="1:7" x14ac:dyDescent="0.25">
      <c r="A1" s="39" t="s">
        <v>45</v>
      </c>
      <c r="B1" s="40" t="s">
        <v>0</v>
      </c>
      <c r="C1" s="40" t="s">
        <v>62</v>
      </c>
      <c r="D1" s="40" t="s">
        <v>63</v>
      </c>
      <c r="E1" s="40" t="s">
        <v>64</v>
      </c>
      <c r="F1" s="40" t="s">
        <v>47</v>
      </c>
      <c r="G1" s="40" t="s">
        <v>48</v>
      </c>
    </row>
    <row r="2" spans="1:7" x14ac:dyDescent="0.25">
      <c r="A2" s="63" t="s">
        <v>44</v>
      </c>
      <c r="B2" s="65"/>
      <c r="C2" s="65"/>
      <c r="D2" s="65"/>
      <c r="E2" s="65"/>
      <c r="F2" s="65" t="s">
        <v>34</v>
      </c>
      <c r="G2" s="65" t="s">
        <v>49</v>
      </c>
    </row>
    <row r="3" spans="1:7" x14ac:dyDescent="0.25">
      <c r="A3" s="63" t="s">
        <v>46</v>
      </c>
      <c r="B3" s="65" t="s">
        <v>32</v>
      </c>
      <c r="C3" s="65"/>
      <c r="D3" s="65"/>
      <c r="E3" s="65"/>
      <c r="F3" s="65" t="s">
        <v>34</v>
      </c>
      <c r="G3" s="65" t="s">
        <v>50</v>
      </c>
    </row>
    <row r="4" spans="1:7" x14ac:dyDescent="0.25">
      <c r="A4" s="63" t="s">
        <v>37</v>
      </c>
      <c r="B4" s="64">
        <v>0.85</v>
      </c>
      <c r="C4" s="64"/>
      <c r="D4" s="64"/>
      <c r="E4" s="64"/>
      <c r="F4" s="65" t="s">
        <v>34</v>
      </c>
      <c r="G4" s="65" t="s">
        <v>51</v>
      </c>
    </row>
    <row r="5" spans="1:7" x14ac:dyDescent="0.25">
      <c r="A5" s="63" t="s">
        <v>38</v>
      </c>
      <c r="B5" s="64">
        <v>0.85</v>
      </c>
      <c r="C5" s="64"/>
      <c r="D5" s="64"/>
      <c r="E5" s="64"/>
      <c r="F5" s="65" t="s">
        <v>34</v>
      </c>
      <c r="G5" s="65" t="s">
        <v>51</v>
      </c>
    </row>
    <row r="6" spans="1:7" ht="30" x14ac:dyDescent="0.25">
      <c r="A6" s="63" t="s">
        <v>39</v>
      </c>
      <c r="B6" s="64">
        <v>0.85</v>
      </c>
      <c r="C6" s="64"/>
      <c r="D6" s="64"/>
      <c r="E6" s="64"/>
      <c r="F6" s="65" t="s">
        <v>34</v>
      </c>
      <c r="G6" s="65" t="s">
        <v>51</v>
      </c>
    </row>
    <row r="7" spans="1:7" ht="30" x14ac:dyDescent="0.25">
      <c r="A7" s="63" t="s">
        <v>52</v>
      </c>
      <c r="B7" s="64">
        <v>0.85</v>
      </c>
      <c r="C7" s="64"/>
      <c r="D7" s="64"/>
      <c r="E7" s="64"/>
      <c r="F7" s="65" t="s">
        <v>34</v>
      </c>
      <c r="G7" s="65" t="s">
        <v>51</v>
      </c>
    </row>
    <row r="8" spans="1:7" x14ac:dyDescent="0.25">
      <c r="A8" s="63" t="s">
        <v>53</v>
      </c>
      <c r="B8" s="65"/>
      <c r="C8" s="65"/>
      <c r="D8" s="65"/>
      <c r="E8" s="65"/>
      <c r="F8" s="65" t="s">
        <v>34</v>
      </c>
      <c r="G8" s="65" t="s">
        <v>54</v>
      </c>
    </row>
    <row r="9" spans="1:7" ht="30" x14ac:dyDescent="0.25">
      <c r="A9" s="63" t="s">
        <v>55</v>
      </c>
      <c r="B9" s="63" t="s">
        <v>41</v>
      </c>
      <c r="C9" s="63"/>
      <c r="D9" s="63"/>
      <c r="E9" s="63"/>
      <c r="F9" s="65" t="s">
        <v>35</v>
      </c>
      <c r="G9" s="65" t="s">
        <v>65</v>
      </c>
    </row>
    <row r="10" spans="1:7" x14ac:dyDescent="0.25">
      <c r="A10" s="63" t="s">
        <v>40</v>
      </c>
      <c r="B10" s="64">
        <v>0.95</v>
      </c>
      <c r="C10" s="64"/>
      <c r="D10" s="64"/>
      <c r="E10" s="64"/>
      <c r="F10" s="65" t="s">
        <v>35</v>
      </c>
      <c r="G10" s="65" t="s">
        <v>65</v>
      </c>
    </row>
    <row r="11" spans="1:7" x14ac:dyDescent="0.25">
      <c r="A11" s="38" t="s">
        <v>42</v>
      </c>
      <c r="B11" t="s">
        <v>43</v>
      </c>
      <c r="F11" t="s">
        <v>66</v>
      </c>
      <c r="G11" t="s">
        <v>67</v>
      </c>
    </row>
    <row r="12" spans="1:7" x14ac:dyDescent="0.25">
      <c r="A12" s="38" t="s">
        <v>68</v>
      </c>
      <c r="B12" t="s">
        <v>32</v>
      </c>
      <c r="F12" t="s">
        <v>66</v>
      </c>
      <c r="G12" t="s">
        <v>67</v>
      </c>
    </row>
    <row r="13" spans="1:7" x14ac:dyDescent="0.25">
      <c r="A13" s="38" t="s">
        <v>68</v>
      </c>
      <c r="B13" t="s">
        <v>32</v>
      </c>
      <c r="F13" t="s">
        <v>66</v>
      </c>
      <c r="G13" t="s">
        <v>69</v>
      </c>
    </row>
    <row r="14" spans="1:7" x14ac:dyDescent="0.25">
      <c r="A14" s="38" t="s">
        <v>68</v>
      </c>
      <c r="B14" t="s">
        <v>32</v>
      </c>
      <c r="F14" t="s">
        <v>66</v>
      </c>
      <c r="G14" t="s">
        <v>70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75AEAA54BCA4CBC51480775CDA96D" ma:contentTypeVersion="2" ma:contentTypeDescription="Create a new document." ma:contentTypeScope="" ma:versionID="c10af5cb8ddfb8734266df093f163bfb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64c000524ed708bd0d2224473cc16df9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Vers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Version" ma:index="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Version xmlns="http://schemas.microsoft.com/sharepoint/v3/fields">1</_Vers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1E736-A0CA-4350-9335-41D5C1D72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4CE86F9-C189-49EB-B86E-127BB02A115E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35E0C7-88FF-422A-9A04-515A28498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Scorecard</vt:lpstr>
      <vt:lpstr>dataold</vt:lpstr>
      <vt:lpstr>Required Measures - all depts</vt:lpstr>
      <vt:lpstr>dataold!Print_Area</vt:lpstr>
      <vt:lpstr>Scorecard!Print_Area</vt:lpstr>
      <vt:lpstr>Scorecard!Print_Titles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Metrics Dashboard</dc:title>
  <dc:creator>ddean</dc:creator>
  <cp:lastModifiedBy>Craig Rowley</cp:lastModifiedBy>
  <cp:lastPrinted>2018-10-16T21:58:16Z</cp:lastPrinted>
  <dcterms:created xsi:type="dcterms:W3CDTF">2009-05-01T17:09:45Z</dcterms:created>
  <dcterms:modified xsi:type="dcterms:W3CDTF">2018-10-28T14:57:26Z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0x01010004E75AEAA54BCA4CBC51480775CDA96D</vt:lpwstr>
  </property>
</Properties>
</file>